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P&amp;L" sheetId="2" state="visible" r:id="rId2"/>
    <sheet name="TB" sheetId="3" state="visible" r:id="rId3"/>
    <sheet name="Mapping" sheetId="4" state="visible" r:id="rId4"/>
    <sheet name="Month view" sheetId="5" state="visible" r:id="rId5"/>
    <sheet name="Check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000"/>
    <numFmt numFmtId="165" formatCode="#,##0.00;(#,##0.00);&quot;-&quot;"/>
    <numFmt numFmtId="166" formatCode="#,##0;(#,##0);&quot;-&quot;"/>
    <numFmt numFmtId="167" formatCode="0.0%;(0.0%);&quot;-&quot;"/>
  </numFmts>
  <fonts count="9">
    <font>
      <name val="Calibri"/>
      <family val="2"/>
      <color theme="1"/>
      <sz val="11"/>
      <scheme val="minor"/>
    </font>
    <font>
      <b val="1"/>
      <sz val="14"/>
    </font>
    <font>
      <b val="1"/>
      <color rgb="009C2B1F"/>
    </font>
    <font>
      <b val="1"/>
    </font>
    <font>
      <i val="1"/>
    </font>
    <font>
      <b val="1"/>
      <color rgb="00FFFFFF"/>
    </font>
    <font>
      <i val="1"/>
      <color rgb="00555555"/>
    </font>
    <font>
      <color rgb="00888888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2F6B4F"/>
      </patternFill>
    </fill>
    <fill>
      <patternFill patternType="solid">
        <fgColor rgb="00EEF1EC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top style="thin">
        <color rgb="001F2A2E"/>
      </top>
    </border>
    <border>
      <top style="thin">
        <color rgb="001F2A2E"/>
      </top>
      <bottom style="double">
        <color rgb="001F2A2E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5" fillId="2" borderId="0" applyAlignment="1" pivotButton="0" quotePrefix="0" xfId="0">
      <alignment horizontal="center"/>
    </xf>
    <xf numFmtId="0" fontId="3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indent="1"/>
    </xf>
    <xf numFmtId="166" fontId="0" fillId="0" borderId="0" pivotButton="0" quotePrefix="0" xfId="0"/>
    <xf numFmtId="167" fontId="0" fillId="0" borderId="0" pivotButton="0" quotePrefix="0" xfId="0"/>
    <xf numFmtId="166" fontId="3" fillId="0" borderId="1" pivotButton="0" quotePrefix="0" xfId="0"/>
    <xf numFmtId="166" fontId="3" fillId="0" borderId="2" pivotButton="0" quotePrefix="0" xfId="0"/>
    <xf numFmtId="167" fontId="4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5" fillId="2" borderId="0" pivotButton="0" quotePrefix="0" xfId="0"/>
    <xf numFmtId="0" fontId="0" fillId="4" borderId="0" pivotButton="0" quotePrefix="0" xfId="0"/>
    <xf numFmtId="166" fontId="3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P&amp;L from a trial balance: working template</t>
        </is>
      </c>
    </row>
    <row r="2">
      <c r="A2" t="inlineStr">
        <is>
          <t>From usingaias.com, 'Build a P&amp;L in Excel with AI (from a trial balance)'. By Jack Stovell, Adapt Progress Evolve Limited.</t>
        </is>
      </c>
    </row>
    <row r="3">
      <c r="A3" t="inlineStr"/>
    </row>
    <row r="4">
      <c r="A4" s="2" t="inlineStr">
        <is>
          <t>EXAMPLE DATA: Northfold Joinery Ltd is a fictional company. Every figure in this file was generated for the example. It is not a real business.</t>
        </is>
      </c>
    </row>
    <row r="5">
      <c r="A5" t="inlineStr"/>
    </row>
    <row r="6">
      <c r="A6" s="3" t="inlineStr">
        <is>
          <t>How it works</t>
        </is>
      </c>
    </row>
    <row r="7">
      <c r="A7" t="inlineStr">
        <is>
          <t>1. TB: paste your monthly trial balance MOVEMENTS here (code in A, name in B, 12 months in C:N). Debits positive, credits negative.</t>
        </is>
      </c>
    </row>
    <row r="8">
      <c r="A8" t="inlineStr">
        <is>
          <t xml:space="preserve">   If your export is cumulative (year-to-date balances), turn it into movements first: each month minus the month before.</t>
        </is>
      </c>
    </row>
    <row r="9">
      <c r="A9" t="inlineStr">
        <is>
          <t>2. Mapping: one row per nominal code, giving the P&amp;L line and section. Columns P and Q on the TB sheet look these up.</t>
        </is>
      </c>
    </row>
    <row r="10">
      <c r="A10" t="inlineStr">
        <is>
          <t>3. P&amp;L: every number is a SUMIFS over the TB sheet by P&amp;L line. Income lines are sign-flipped so they show as positive.</t>
        </is>
      </c>
    </row>
    <row r="11">
      <c r="A11" t="inlineStr">
        <is>
          <t>4. Month view: pick a month number (1 = first month) to see that month and year-to-date side by side.</t>
        </is>
      </c>
    </row>
    <row r="12">
      <c r="A12" t="inlineStr">
        <is>
          <t>5. Checks: all three must say OK before you send anything. TB balances, nothing unmapped, P&amp;L ties back to the TB.</t>
        </is>
      </c>
    </row>
    <row r="13">
      <c r="A13" t="inlineStr"/>
    </row>
    <row r="14">
      <c r="A14" s="3" t="inlineStr">
        <is>
          <t>Using your own data</t>
        </is>
      </c>
    </row>
    <row r="15">
      <c r="A15" t="inlineStr">
        <is>
          <t>Change the P&amp;L lines on the Mapping sheet AND the line names in column A of the P&amp;L sheet together: the SUMIFS match on the exact text.</t>
        </is>
      </c>
    </row>
    <row r="16">
      <c r="A16" t="inlineStr">
        <is>
          <t>New nominal codes show as UNMAPPED on the TB sheet and fail check 2 until you add them to Mapping.</t>
        </is>
      </c>
    </row>
    <row r="17">
      <c r="A17" t="inlineStr"/>
    </row>
    <row r="18">
      <c r="A18" s="4" t="inlineStr">
        <is>
          <t>Not financial, legal or tax advice. Management-accounts layout, not statutory accounts.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  <col width="12" customWidth="1" min="15" max="15"/>
  </cols>
  <sheetData>
    <row r="1">
      <c r="A1" s="1" t="inlineStr">
        <is>
          <t>Northfold Joinery Ltd (fictional example company)</t>
        </is>
      </c>
    </row>
    <row r="2">
      <c r="A2" s="5" t="inlineStr">
        <is>
          <t>Profit and loss, management accounts, £. Every figure is a SUMIFS on the TB sheet via Mapping.</t>
        </is>
      </c>
    </row>
    <row r="3">
      <c r="A3" s="6" t="inlineStr">
        <is>
          <t>Month no.</t>
        </is>
      </c>
      <c r="B3" s="6" t="n">
        <v>1</v>
      </c>
      <c r="C3" s="6" t="n">
        <v>2</v>
      </c>
      <c r="D3" s="6" t="n">
        <v>3</v>
      </c>
      <c r="E3" s="6" t="n">
        <v>4</v>
      </c>
      <c r="F3" s="6" t="n">
        <v>5</v>
      </c>
      <c r="G3" s="6" t="n">
        <v>6</v>
      </c>
      <c r="H3" s="6" t="n">
        <v>7</v>
      </c>
      <c r="I3" s="6" t="n">
        <v>8</v>
      </c>
      <c r="J3" s="6" t="n">
        <v>9</v>
      </c>
      <c r="K3" s="6" t="n">
        <v>10</v>
      </c>
      <c r="L3" s="6" t="n">
        <v>11</v>
      </c>
      <c r="M3" s="6" t="n">
        <v>12</v>
      </c>
    </row>
    <row r="4">
      <c r="A4" s="7" t="inlineStr">
        <is>
          <t>£</t>
        </is>
      </c>
      <c r="B4" s="7">
        <f>TB!C1</f>
        <v/>
      </c>
      <c r="C4" s="7">
        <f>TB!D1</f>
        <v/>
      </c>
      <c r="D4" s="7">
        <f>TB!E1</f>
        <v/>
      </c>
      <c r="E4" s="7">
        <f>TB!F1</f>
        <v/>
      </c>
      <c r="F4" s="7">
        <f>TB!G1</f>
        <v/>
      </c>
      <c r="G4" s="7">
        <f>TB!H1</f>
        <v/>
      </c>
      <c r="H4" s="7">
        <f>TB!I1</f>
        <v/>
      </c>
      <c r="I4" s="7">
        <f>TB!J1</f>
        <v/>
      </c>
      <c r="J4" s="7">
        <f>TB!K1</f>
        <v/>
      </c>
      <c r="K4" s="7">
        <f>TB!L1</f>
        <v/>
      </c>
      <c r="L4" s="7">
        <f>TB!M1</f>
        <v/>
      </c>
      <c r="M4" s="7">
        <f>TB!N1</f>
        <v/>
      </c>
      <c r="N4" s="7" t="inlineStr">
        <is>
          <t>Year to date</t>
        </is>
      </c>
      <c r="O4" s="7" t="inlineStr">
        <is>
          <t>% of revenue</t>
        </is>
      </c>
    </row>
    <row r="5">
      <c r="A5" s="8" t="inlineStr">
        <is>
          <t>Revenue</t>
        </is>
      </c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</row>
    <row r="6">
      <c r="A6" s="10" t="inlineStr">
        <is>
          <t>Fitted kitchens</t>
        </is>
      </c>
      <c r="B6" s="11">
        <f>-SUMIFS(TB!C$2:C$500,TB!$P$2:$P$500,$A6)</f>
        <v/>
      </c>
      <c r="C6" s="11">
        <f>-SUMIFS(TB!D$2:D$500,TB!$P$2:$P$500,$A6)</f>
        <v/>
      </c>
      <c r="D6" s="11">
        <f>-SUMIFS(TB!E$2:E$500,TB!$P$2:$P$500,$A6)</f>
        <v/>
      </c>
      <c r="E6" s="11">
        <f>-SUMIFS(TB!F$2:F$500,TB!$P$2:$P$500,$A6)</f>
        <v/>
      </c>
      <c r="F6" s="11">
        <f>-SUMIFS(TB!G$2:G$500,TB!$P$2:$P$500,$A6)</f>
        <v/>
      </c>
      <c r="G6" s="11">
        <f>-SUMIFS(TB!H$2:H$500,TB!$P$2:$P$500,$A6)</f>
        <v/>
      </c>
      <c r="H6" s="11">
        <f>-SUMIFS(TB!I$2:I$500,TB!$P$2:$P$500,$A6)</f>
        <v/>
      </c>
      <c r="I6" s="11">
        <f>-SUMIFS(TB!J$2:J$500,TB!$P$2:$P$500,$A6)</f>
        <v/>
      </c>
      <c r="J6" s="11">
        <f>-SUMIFS(TB!K$2:K$500,TB!$P$2:$P$500,$A6)</f>
        <v/>
      </c>
      <c r="K6" s="11">
        <f>-SUMIFS(TB!L$2:L$500,TB!$P$2:$P$500,$A6)</f>
        <v/>
      </c>
      <c r="L6" s="11">
        <f>-SUMIFS(TB!M$2:M$500,TB!$P$2:$P$500,$A6)</f>
        <v/>
      </c>
      <c r="M6" s="11">
        <f>-SUMIFS(TB!N$2:N$500,TB!$P$2:$P$500,$A6)</f>
        <v/>
      </c>
      <c r="N6" s="11">
        <f>SUM(B6:M6)</f>
        <v/>
      </c>
      <c r="O6" s="12">
        <f>IFERROR(N6/$N$8,0)</f>
        <v/>
      </c>
    </row>
    <row r="7">
      <c r="A7" s="10" t="inlineStr">
        <is>
          <t>Bespoke furniture</t>
        </is>
      </c>
      <c r="B7" s="11">
        <f>-SUMIFS(TB!C$2:C$500,TB!$P$2:$P$500,$A7)</f>
        <v/>
      </c>
      <c r="C7" s="11">
        <f>-SUMIFS(TB!D$2:D$500,TB!$P$2:$P$500,$A7)</f>
        <v/>
      </c>
      <c r="D7" s="11">
        <f>-SUMIFS(TB!E$2:E$500,TB!$P$2:$P$500,$A7)</f>
        <v/>
      </c>
      <c r="E7" s="11">
        <f>-SUMIFS(TB!F$2:F$500,TB!$P$2:$P$500,$A7)</f>
        <v/>
      </c>
      <c r="F7" s="11">
        <f>-SUMIFS(TB!G$2:G$500,TB!$P$2:$P$500,$A7)</f>
        <v/>
      </c>
      <c r="G7" s="11">
        <f>-SUMIFS(TB!H$2:H$500,TB!$P$2:$P$500,$A7)</f>
        <v/>
      </c>
      <c r="H7" s="11">
        <f>-SUMIFS(TB!I$2:I$500,TB!$P$2:$P$500,$A7)</f>
        <v/>
      </c>
      <c r="I7" s="11">
        <f>-SUMIFS(TB!J$2:J$500,TB!$P$2:$P$500,$A7)</f>
        <v/>
      </c>
      <c r="J7" s="11">
        <f>-SUMIFS(TB!K$2:K$500,TB!$P$2:$P$500,$A7)</f>
        <v/>
      </c>
      <c r="K7" s="11">
        <f>-SUMIFS(TB!L$2:L$500,TB!$P$2:$P$500,$A7)</f>
        <v/>
      </c>
      <c r="L7" s="11">
        <f>-SUMIFS(TB!M$2:M$500,TB!$P$2:$P$500,$A7)</f>
        <v/>
      </c>
      <c r="M7" s="11">
        <f>-SUMIFS(TB!N$2:N$500,TB!$P$2:$P$500,$A7)</f>
        <v/>
      </c>
      <c r="N7" s="11">
        <f>SUM(B7:M7)</f>
        <v/>
      </c>
      <c r="O7" s="12">
        <f>IFERROR(N7/$N$8,0)</f>
        <v/>
      </c>
    </row>
    <row r="8">
      <c r="A8" s="3" t="inlineStr">
        <is>
          <t>Total revenue</t>
        </is>
      </c>
      <c r="B8" s="13">
        <f>SUM(B6:B7)</f>
        <v/>
      </c>
      <c r="C8" s="13">
        <f>SUM(C6:C7)</f>
        <v/>
      </c>
      <c r="D8" s="13">
        <f>SUM(D6:D7)</f>
        <v/>
      </c>
      <c r="E8" s="13">
        <f>SUM(E6:E7)</f>
        <v/>
      </c>
      <c r="F8" s="13">
        <f>SUM(F6:F7)</f>
        <v/>
      </c>
      <c r="G8" s="13">
        <f>SUM(G6:G7)</f>
        <v/>
      </c>
      <c r="H8" s="13">
        <f>SUM(H6:H7)</f>
        <v/>
      </c>
      <c r="I8" s="13">
        <f>SUM(I6:I7)</f>
        <v/>
      </c>
      <c r="J8" s="13">
        <f>SUM(J6:J7)</f>
        <v/>
      </c>
      <c r="K8" s="13">
        <f>SUM(K6:K7)</f>
        <v/>
      </c>
      <c r="L8" s="13">
        <f>SUM(L6:L7)</f>
        <v/>
      </c>
      <c r="M8" s="13">
        <f>SUM(M6:M7)</f>
        <v/>
      </c>
      <c r="N8" s="13">
        <f>SUM(N6:N7)</f>
        <v/>
      </c>
      <c r="O8" s="12">
        <f>IFERROR(N8/$N$8,0)</f>
        <v/>
      </c>
    </row>
    <row r="9">
      <c r="A9" s="8" t="inlineStr">
        <is>
          <t>Cost of sales</t>
        </is>
      </c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</row>
    <row r="10">
      <c r="A10" s="10" t="inlineStr">
        <is>
          <t>Materials</t>
        </is>
      </c>
      <c r="B10" s="11">
        <f>SUMIFS(TB!C$2:C$500,TB!$P$2:$P$500,$A10)</f>
        <v/>
      </c>
      <c r="C10" s="11">
        <f>SUMIFS(TB!D$2:D$500,TB!$P$2:$P$500,$A10)</f>
        <v/>
      </c>
      <c r="D10" s="11">
        <f>SUMIFS(TB!E$2:E$500,TB!$P$2:$P$500,$A10)</f>
        <v/>
      </c>
      <c r="E10" s="11">
        <f>SUMIFS(TB!F$2:F$500,TB!$P$2:$P$500,$A10)</f>
        <v/>
      </c>
      <c r="F10" s="11">
        <f>SUMIFS(TB!G$2:G$500,TB!$P$2:$P$500,$A10)</f>
        <v/>
      </c>
      <c r="G10" s="11">
        <f>SUMIFS(TB!H$2:H$500,TB!$P$2:$P$500,$A10)</f>
        <v/>
      </c>
      <c r="H10" s="11">
        <f>SUMIFS(TB!I$2:I$500,TB!$P$2:$P$500,$A10)</f>
        <v/>
      </c>
      <c r="I10" s="11">
        <f>SUMIFS(TB!J$2:J$500,TB!$P$2:$P$500,$A10)</f>
        <v/>
      </c>
      <c r="J10" s="11">
        <f>SUMIFS(TB!K$2:K$500,TB!$P$2:$P$500,$A10)</f>
        <v/>
      </c>
      <c r="K10" s="11">
        <f>SUMIFS(TB!L$2:L$500,TB!$P$2:$P$500,$A10)</f>
        <v/>
      </c>
      <c r="L10" s="11">
        <f>SUMIFS(TB!M$2:M$500,TB!$P$2:$P$500,$A10)</f>
        <v/>
      </c>
      <c r="M10" s="11">
        <f>SUMIFS(TB!N$2:N$500,TB!$P$2:$P$500,$A10)</f>
        <v/>
      </c>
      <c r="N10" s="11">
        <f>SUM(B10:M10)</f>
        <v/>
      </c>
      <c r="O10" s="12">
        <f>IFERROR(N10/$N$8,0)</f>
        <v/>
      </c>
    </row>
    <row r="11">
      <c r="A11" s="10" t="inlineStr">
        <is>
          <t>Subcontract installers</t>
        </is>
      </c>
      <c r="B11" s="11">
        <f>SUMIFS(TB!C$2:C$500,TB!$P$2:$P$500,$A11)</f>
        <v/>
      </c>
      <c r="C11" s="11">
        <f>SUMIFS(TB!D$2:D$500,TB!$P$2:$P$500,$A11)</f>
        <v/>
      </c>
      <c r="D11" s="11">
        <f>SUMIFS(TB!E$2:E$500,TB!$P$2:$P$500,$A11)</f>
        <v/>
      </c>
      <c r="E11" s="11">
        <f>SUMIFS(TB!F$2:F$500,TB!$P$2:$P$500,$A11)</f>
        <v/>
      </c>
      <c r="F11" s="11">
        <f>SUMIFS(TB!G$2:G$500,TB!$P$2:$P$500,$A11)</f>
        <v/>
      </c>
      <c r="G11" s="11">
        <f>SUMIFS(TB!H$2:H$500,TB!$P$2:$P$500,$A11)</f>
        <v/>
      </c>
      <c r="H11" s="11">
        <f>SUMIFS(TB!I$2:I$500,TB!$P$2:$P$500,$A11)</f>
        <v/>
      </c>
      <c r="I11" s="11">
        <f>SUMIFS(TB!J$2:J$500,TB!$P$2:$P$500,$A11)</f>
        <v/>
      </c>
      <c r="J11" s="11">
        <f>SUMIFS(TB!K$2:K$500,TB!$P$2:$P$500,$A11)</f>
        <v/>
      </c>
      <c r="K11" s="11">
        <f>SUMIFS(TB!L$2:L$500,TB!$P$2:$P$500,$A11)</f>
        <v/>
      </c>
      <c r="L11" s="11">
        <f>SUMIFS(TB!M$2:M$500,TB!$P$2:$P$500,$A11)</f>
        <v/>
      </c>
      <c r="M11" s="11">
        <f>SUMIFS(TB!N$2:N$500,TB!$P$2:$P$500,$A11)</f>
        <v/>
      </c>
      <c r="N11" s="11">
        <f>SUM(B11:M11)</f>
        <v/>
      </c>
      <c r="O11" s="12">
        <f>IFERROR(N11/$N$8,0)</f>
        <v/>
      </c>
    </row>
    <row r="12">
      <c r="A12" s="10" t="inlineStr">
        <is>
          <t>Workshop wages</t>
        </is>
      </c>
      <c r="B12" s="11">
        <f>SUMIFS(TB!C$2:C$500,TB!$P$2:$P$500,$A12)</f>
        <v/>
      </c>
      <c r="C12" s="11">
        <f>SUMIFS(TB!D$2:D$500,TB!$P$2:$P$500,$A12)</f>
        <v/>
      </c>
      <c r="D12" s="11">
        <f>SUMIFS(TB!E$2:E$500,TB!$P$2:$P$500,$A12)</f>
        <v/>
      </c>
      <c r="E12" s="11">
        <f>SUMIFS(TB!F$2:F$500,TB!$P$2:$P$500,$A12)</f>
        <v/>
      </c>
      <c r="F12" s="11">
        <f>SUMIFS(TB!G$2:G$500,TB!$P$2:$P$500,$A12)</f>
        <v/>
      </c>
      <c r="G12" s="11">
        <f>SUMIFS(TB!H$2:H$500,TB!$P$2:$P$500,$A12)</f>
        <v/>
      </c>
      <c r="H12" s="11">
        <f>SUMIFS(TB!I$2:I$500,TB!$P$2:$P$500,$A12)</f>
        <v/>
      </c>
      <c r="I12" s="11">
        <f>SUMIFS(TB!J$2:J$500,TB!$P$2:$P$500,$A12)</f>
        <v/>
      </c>
      <c r="J12" s="11">
        <f>SUMIFS(TB!K$2:K$500,TB!$P$2:$P$500,$A12)</f>
        <v/>
      </c>
      <c r="K12" s="11">
        <f>SUMIFS(TB!L$2:L$500,TB!$P$2:$P$500,$A12)</f>
        <v/>
      </c>
      <c r="L12" s="11">
        <f>SUMIFS(TB!M$2:M$500,TB!$P$2:$P$500,$A12)</f>
        <v/>
      </c>
      <c r="M12" s="11">
        <f>SUMIFS(TB!N$2:N$500,TB!$P$2:$P$500,$A12)</f>
        <v/>
      </c>
      <c r="N12" s="11">
        <f>SUM(B12:M12)</f>
        <v/>
      </c>
      <c r="O12" s="12">
        <f>IFERROR(N12/$N$8,0)</f>
        <v/>
      </c>
    </row>
    <row r="13">
      <c r="A13" s="3" t="inlineStr">
        <is>
          <t>Total cost of sales</t>
        </is>
      </c>
      <c r="B13" s="13">
        <f>SUM(B10:B12)</f>
        <v/>
      </c>
      <c r="C13" s="13">
        <f>SUM(C10:C12)</f>
        <v/>
      </c>
      <c r="D13" s="13">
        <f>SUM(D10:D12)</f>
        <v/>
      </c>
      <c r="E13" s="13">
        <f>SUM(E10:E12)</f>
        <v/>
      </c>
      <c r="F13" s="13">
        <f>SUM(F10:F12)</f>
        <v/>
      </c>
      <c r="G13" s="13">
        <f>SUM(G10:G12)</f>
        <v/>
      </c>
      <c r="H13" s="13">
        <f>SUM(H10:H12)</f>
        <v/>
      </c>
      <c r="I13" s="13">
        <f>SUM(I10:I12)</f>
        <v/>
      </c>
      <c r="J13" s="13">
        <f>SUM(J10:J12)</f>
        <v/>
      </c>
      <c r="K13" s="13">
        <f>SUM(K10:K12)</f>
        <v/>
      </c>
      <c r="L13" s="13">
        <f>SUM(L10:L12)</f>
        <v/>
      </c>
      <c r="M13" s="13">
        <f>SUM(M10:M12)</f>
        <v/>
      </c>
      <c r="N13" s="13">
        <f>SUM(N10:N12)</f>
        <v/>
      </c>
      <c r="O13" s="12">
        <f>IFERROR(N13/$N$8,0)</f>
        <v/>
      </c>
    </row>
    <row r="14">
      <c r="A14" s="3" t="inlineStr">
        <is>
          <t>Gross profit</t>
        </is>
      </c>
      <c r="B14" s="14">
        <f>B8-B13</f>
        <v/>
      </c>
      <c r="C14" s="14">
        <f>C8-C13</f>
        <v/>
      </c>
      <c r="D14" s="14">
        <f>D8-D13</f>
        <v/>
      </c>
      <c r="E14" s="14">
        <f>E8-E13</f>
        <v/>
      </c>
      <c r="F14" s="14">
        <f>F8-F13</f>
        <v/>
      </c>
      <c r="G14" s="14">
        <f>G8-G13</f>
        <v/>
      </c>
      <c r="H14" s="14">
        <f>H8-H13</f>
        <v/>
      </c>
      <c r="I14" s="14">
        <f>I8-I13</f>
        <v/>
      </c>
      <c r="J14" s="14">
        <f>J8-J13</f>
        <v/>
      </c>
      <c r="K14" s="14">
        <f>K8-K13</f>
        <v/>
      </c>
      <c r="L14" s="14">
        <f>L8-L13</f>
        <v/>
      </c>
      <c r="M14" s="14">
        <f>M8-M13</f>
        <v/>
      </c>
      <c r="N14" s="14">
        <f>N8-N13</f>
        <v/>
      </c>
      <c r="O14" s="12">
        <f>IFERROR(N14/$N$8,0)</f>
        <v/>
      </c>
    </row>
    <row r="15">
      <c r="A15" s="4" t="inlineStr">
        <is>
          <t>Gross margin %</t>
        </is>
      </c>
      <c r="B15" s="15">
        <f>IFERROR(B14/B8,0)</f>
        <v/>
      </c>
      <c r="C15" s="15">
        <f>IFERROR(C14/C8,0)</f>
        <v/>
      </c>
      <c r="D15" s="15">
        <f>IFERROR(D14/D8,0)</f>
        <v/>
      </c>
      <c r="E15" s="15">
        <f>IFERROR(E14/E8,0)</f>
        <v/>
      </c>
      <c r="F15" s="15">
        <f>IFERROR(F14/F8,0)</f>
        <v/>
      </c>
      <c r="G15" s="15">
        <f>IFERROR(G14/G8,0)</f>
        <v/>
      </c>
      <c r="H15" s="15">
        <f>IFERROR(H14/H8,0)</f>
        <v/>
      </c>
      <c r="I15" s="15">
        <f>IFERROR(I14/I8,0)</f>
        <v/>
      </c>
      <c r="J15" s="15">
        <f>IFERROR(J14/J8,0)</f>
        <v/>
      </c>
      <c r="K15" s="15">
        <f>IFERROR(K14/K8,0)</f>
        <v/>
      </c>
      <c r="L15" s="15">
        <f>IFERROR(L14/L8,0)</f>
        <v/>
      </c>
      <c r="M15" s="15">
        <f>IFERROR(M14/M8,0)</f>
        <v/>
      </c>
      <c r="N15" s="15">
        <f>IFERROR(N14/N8,0)</f>
        <v/>
      </c>
    </row>
    <row r="16"/>
    <row r="17">
      <c r="A17" s="8" t="inlineStr">
        <is>
          <t>Other operating income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</row>
    <row r="18">
      <c r="A18" s="10" t="inlineStr">
        <is>
          <t>Sundry income</t>
        </is>
      </c>
      <c r="B18" s="11">
        <f>-SUMIFS(TB!C$2:C$500,TB!$P$2:$P$500,$A18)</f>
        <v/>
      </c>
      <c r="C18" s="11">
        <f>-SUMIFS(TB!D$2:D$500,TB!$P$2:$P$500,$A18)</f>
        <v/>
      </c>
      <c r="D18" s="11">
        <f>-SUMIFS(TB!E$2:E$500,TB!$P$2:$P$500,$A18)</f>
        <v/>
      </c>
      <c r="E18" s="11">
        <f>-SUMIFS(TB!F$2:F$500,TB!$P$2:$P$500,$A18)</f>
        <v/>
      </c>
      <c r="F18" s="11">
        <f>-SUMIFS(TB!G$2:G$500,TB!$P$2:$P$500,$A18)</f>
        <v/>
      </c>
      <c r="G18" s="11">
        <f>-SUMIFS(TB!H$2:H$500,TB!$P$2:$P$500,$A18)</f>
        <v/>
      </c>
      <c r="H18" s="11">
        <f>-SUMIFS(TB!I$2:I$500,TB!$P$2:$P$500,$A18)</f>
        <v/>
      </c>
      <c r="I18" s="11">
        <f>-SUMIFS(TB!J$2:J$500,TB!$P$2:$P$500,$A18)</f>
        <v/>
      </c>
      <c r="J18" s="11">
        <f>-SUMIFS(TB!K$2:K$500,TB!$P$2:$P$500,$A18)</f>
        <v/>
      </c>
      <c r="K18" s="11">
        <f>-SUMIFS(TB!L$2:L$500,TB!$P$2:$P$500,$A18)</f>
        <v/>
      </c>
      <c r="L18" s="11">
        <f>-SUMIFS(TB!M$2:M$500,TB!$P$2:$P$500,$A18)</f>
        <v/>
      </c>
      <c r="M18" s="11">
        <f>-SUMIFS(TB!N$2:N$500,TB!$P$2:$P$500,$A18)</f>
        <v/>
      </c>
      <c r="N18" s="11">
        <f>SUM(B18:M18)</f>
        <v/>
      </c>
      <c r="O18" s="12">
        <f>IFERROR(N18/$N$8,0)</f>
        <v/>
      </c>
    </row>
    <row r="19">
      <c r="A19" s="3" t="inlineStr">
        <is>
          <t>Total other operating income</t>
        </is>
      </c>
      <c r="B19" s="13">
        <f>SUM(B18:B18)</f>
        <v/>
      </c>
      <c r="C19" s="13">
        <f>SUM(C18:C18)</f>
        <v/>
      </c>
      <c r="D19" s="13">
        <f>SUM(D18:D18)</f>
        <v/>
      </c>
      <c r="E19" s="13">
        <f>SUM(E18:E18)</f>
        <v/>
      </c>
      <c r="F19" s="13">
        <f>SUM(F18:F18)</f>
        <v/>
      </c>
      <c r="G19" s="13">
        <f>SUM(G18:G18)</f>
        <v/>
      </c>
      <c r="H19" s="13">
        <f>SUM(H18:H18)</f>
        <v/>
      </c>
      <c r="I19" s="13">
        <f>SUM(I18:I18)</f>
        <v/>
      </c>
      <c r="J19" s="13">
        <f>SUM(J18:J18)</f>
        <v/>
      </c>
      <c r="K19" s="13">
        <f>SUM(K18:K18)</f>
        <v/>
      </c>
      <c r="L19" s="13">
        <f>SUM(L18:L18)</f>
        <v/>
      </c>
      <c r="M19" s="13">
        <f>SUM(M18:M18)</f>
        <v/>
      </c>
      <c r="N19" s="13">
        <f>SUM(N18:N18)</f>
        <v/>
      </c>
      <c r="O19" s="12">
        <f>IFERROR(N19/$N$8,0)</f>
        <v/>
      </c>
    </row>
    <row r="20">
      <c r="A20" s="8" t="inlineStr">
        <is>
          <t>Overheads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</row>
    <row r="21">
      <c r="A21" s="10" t="inlineStr">
        <is>
          <t>Staff costs</t>
        </is>
      </c>
      <c r="B21" s="11">
        <f>SUMIFS(TB!C$2:C$500,TB!$P$2:$P$500,$A21)</f>
        <v/>
      </c>
      <c r="C21" s="11">
        <f>SUMIFS(TB!D$2:D$500,TB!$P$2:$P$500,$A21)</f>
        <v/>
      </c>
      <c r="D21" s="11">
        <f>SUMIFS(TB!E$2:E$500,TB!$P$2:$P$500,$A21)</f>
        <v/>
      </c>
      <c r="E21" s="11">
        <f>SUMIFS(TB!F$2:F$500,TB!$P$2:$P$500,$A21)</f>
        <v/>
      </c>
      <c r="F21" s="11">
        <f>SUMIFS(TB!G$2:G$500,TB!$P$2:$P$500,$A21)</f>
        <v/>
      </c>
      <c r="G21" s="11">
        <f>SUMIFS(TB!H$2:H$500,TB!$P$2:$P$500,$A21)</f>
        <v/>
      </c>
      <c r="H21" s="11">
        <f>SUMIFS(TB!I$2:I$500,TB!$P$2:$P$500,$A21)</f>
        <v/>
      </c>
      <c r="I21" s="11">
        <f>SUMIFS(TB!J$2:J$500,TB!$P$2:$P$500,$A21)</f>
        <v/>
      </c>
      <c r="J21" s="11">
        <f>SUMIFS(TB!K$2:K$500,TB!$P$2:$P$500,$A21)</f>
        <v/>
      </c>
      <c r="K21" s="11">
        <f>SUMIFS(TB!L$2:L$500,TB!$P$2:$P$500,$A21)</f>
        <v/>
      </c>
      <c r="L21" s="11">
        <f>SUMIFS(TB!M$2:M$500,TB!$P$2:$P$500,$A21)</f>
        <v/>
      </c>
      <c r="M21" s="11">
        <f>SUMIFS(TB!N$2:N$500,TB!$P$2:$P$500,$A21)</f>
        <v/>
      </c>
      <c r="N21" s="11">
        <f>SUM(B21:M21)</f>
        <v/>
      </c>
      <c r="O21" s="12">
        <f>IFERROR(N21/$N$8,0)</f>
        <v/>
      </c>
    </row>
    <row r="22">
      <c r="A22" s="10" t="inlineStr">
        <is>
          <t>Premises</t>
        </is>
      </c>
      <c r="B22" s="11">
        <f>SUMIFS(TB!C$2:C$500,TB!$P$2:$P$500,$A22)</f>
        <v/>
      </c>
      <c r="C22" s="11">
        <f>SUMIFS(TB!D$2:D$500,TB!$P$2:$P$500,$A22)</f>
        <v/>
      </c>
      <c r="D22" s="11">
        <f>SUMIFS(TB!E$2:E$500,TB!$P$2:$P$500,$A22)</f>
        <v/>
      </c>
      <c r="E22" s="11">
        <f>SUMIFS(TB!F$2:F$500,TB!$P$2:$P$500,$A22)</f>
        <v/>
      </c>
      <c r="F22" s="11">
        <f>SUMIFS(TB!G$2:G$500,TB!$P$2:$P$500,$A22)</f>
        <v/>
      </c>
      <c r="G22" s="11">
        <f>SUMIFS(TB!H$2:H$500,TB!$P$2:$P$500,$A22)</f>
        <v/>
      </c>
      <c r="H22" s="11">
        <f>SUMIFS(TB!I$2:I$500,TB!$P$2:$P$500,$A22)</f>
        <v/>
      </c>
      <c r="I22" s="11">
        <f>SUMIFS(TB!J$2:J$500,TB!$P$2:$P$500,$A22)</f>
        <v/>
      </c>
      <c r="J22" s="11">
        <f>SUMIFS(TB!K$2:K$500,TB!$P$2:$P$500,$A22)</f>
        <v/>
      </c>
      <c r="K22" s="11">
        <f>SUMIFS(TB!L$2:L$500,TB!$P$2:$P$500,$A22)</f>
        <v/>
      </c>
      <c r="L22" s="11">
        <f>SUMIFS(TB!M$2:M$500,TB!$P$2:$P$500,$A22)</f>
        <v/>
      </c>
      <c r="M22" s="11">
        <f>SUMIFS(TB!N$2:N$500,TB!$P$2:$P$500,$A22)</f>
        <v/>
      </c>
      <c r="N22" s="11">
        <f>SUM(B22:M22)</f>
        <v/>
      </c>
      <c r="O22" s="12">
        <f>IFERROR(N22/$N$8,0)</f>
        <v/>
      </c>
    </row>
    <row r="23">
      <c r="A23" s="10" t="inlineStr">
        <is>
          <t>Motor</t>
        </is>
      </c>
      <c r="B23" s="11">
        <f>SUMIFS(TB!C$2:C$500,TB!$P$2:$P$500,$A23)</f>
        <v/>
      </c>
      <c r="C23" s="11">
        <f>SUMIFS(TB!D$2:D$500,TB!$P$2:$P$500,$A23)</f>
        <v/>
      </c>
      <c r="D23" s="11">
        <f>SUMIFS(TB!E$2:E$500,TB!$P$2:$P$500,$A23)</f>
        <v/>
      </c>
      <c r="E23" s="11">
        <f>SUMIFS(TB!F$2:F$500,TB!$P$2:$P$500,$A23)</f>
        <v/>
      </c>
      <c r="F23" s="11">
        <f>SUMIFS(TB!G$2:G$500,TB!$P$2:$P$500,$A23)</f>
        <v/>
      </c>
      <c r="G23" s="11">
        <f>SUMIFS(TB!H$2:H$500,TB!$P$2:$P$500,$A23)</f>
        <v/>
      </c>
      <c r="H23" s="11">
        <f>SUMIFS(TB!I$2:I$500,TB!$P$2:$P$500,$A23)</f>
        <v/>
      </c>
      <c r="I23" s="11">
        <f>SUMIFS(TB!J$2:J$500,TB!$P$2:$P$500,$A23)</f>
        <v/>
      </c>
      <c r="J23" s="11">
        <f>SUMIFS(TB!K$2:K$500,TB!$P$2:$P$500,$A23)</f>
        <v/>
      </c>
      <c r="K23" s="11">
        <f>SUMIFS(TB!L$2:L$500,TB!$P$2:$P$500,$A23)</f>
        <v/>
      </c>
      <c r="L23" s="11">
        <f>SUMIFS(TB!M$2:M$500,TB!$P$2:$P$500,$A23)</f>
        <v/>
      </c>
      <c r="M23" s="11">
        <f>SUMIFS(TB!N$2:N$500,TB!$P$2:$P$500,$A23)</f>
        <v/>
      </c>
      <c r="N23" s="11">
        <f>SUM(B23:M23)</f>
        <v/>
      </c>
      <c r="O23" s="12">
        <f>IFERROR(N23/$N$8,0)</f>
        <v/>
      </c>
    </row>
    <row r="24">
      <c r="A24" s="10" t="inlineStr">
        <is>
          <t>IT and communications</t>
        </is>
      </c>
      <c r="B24" s="11">
        <f>SUMIFS(TB!C$2:C$500,TB!$P$2:$P$500,$A24)</f>
        <v/>
      </c>
      <c r="C24" s="11">
        <f>SUMIFS(TB!D$2:D$500,TB!$P$2:$P$500,$A24)</f>
        <v/>
      </c>
      <c r="D24" s="11">
        <f>SUMIFS(TB!E$2:E$500,TB!$P$2:$P$500,$A24)</f>
        <v/>
      </c>
      <c r="E24" s="11">
        <f>SUMIFS(TB!F$2:F$500,TB!$P$2:$P$500,$A24)</f>
        <v/>
      </c>
      <c r="F24" s="11">
        <f>SUMIFS(TB!G$2:G$500,TB!$P$2:$P$500,$A24)</f>
        <v/>
      </c>
      <c r="G24" s="11">
        <f>SUMIFS(TB!H$2:H$500,TB!$P$2:$P$500,$A24)</f>
        <v/>
      </c>
      <c r="H24" s="11">
        <f>SUMIFS(TB!I$2:I$500,TB!$P$2:$P$500,$A24)</f>
        <v/>
      </c>
      <c r="I24" s="11">
        <f>SUMIFS(TB!J$2:J$500,TB!$P$2:$P$500,$A24)</f>
        <v/>
      </c>
      <c r="J24" s="11">
        <f>SUMIFS(TB!K$2:K$500,TB!$P$2:$P$500,$A24)</f>
        <v/>
      </c>
      <c r="K24" s="11">
        <f>SUMIFS(TB!L$2:L$500,TB!$P$2:$P$500,$A24)</f>
        <v/>
      </c>
      <c r="L24" s="11">
        <f>SUMIFS(TB!M$2:M$500,TB!$P$2:$P$500,$A24)</f>
        <v/>
      </c>
      <c r="M24" s="11">
        <f>SUMIFS(TB!N$2:N$500,TB!$P$2:$P$500,$A24)</f>
        <v/>
      </c>
      <c r="N24" s="11">
        <f>SUM(B24:M24)</f>
        <v/>
      </c>
      <c r="O24" s="12">
        <f>IFERROR(N24/$N$8,0)</f>
        <v/>
      </c>
    </row>
    <row r="25">
      <c r="A25" s="10" t="inlineStr">
        <is>
          <t>Professional fees</t>
        </is>
      </c>
      <c r="B25" s="11">
        <f>SUMIFS(TB!C$2:C$500,TB!$P$2:$P$500,$A25)</f>
        <v/>
      </c>
      <c r="C25" s="11">
        <f>SUMIFS(TB!D$2:D$500,TB!$P$2:$P$500,$A25)</f>
        <v/>
      </c>
      <c r="D25" s="11">
        <f>SUMIFS(TB!E$2:E$500,TB!$P$2:$P$500,$A25)</f>
        <v/>
      </c>
      <c r="E25" s="11">
        <f>SUMIFS(TB!F$2:F$500,TB!$P$2:$P$500,$A25)</f>
        <v/>
      </c>
      <c r="F25" s="11">
        <f>SUMIFS(TB!G$2:G$500,TB!$P$2:$P$500,$A25)</f>
        <v/>
      </c>
      <c r="G25" s="11">
        <f>SUMIFS(TB!H$2:H$500,TB!$P$2:$P$500,$A25)</f>
        <v/>
      </c>
      <c r="H25" s="11">
        <f>SUMIFS(TB!I$2:I$500,TB!$P$2:$P$500,$A25)</f>
        <v/>
      </c>
      <c r="I25" s="11">
        <f>SUMIFS(TB!J$2:J$500,TB!$P$2:$P$500,$A25)</f>
        <v/>
      </c>
      <c r="J25" s="11">
        <f>SUMIFS(TB!K$2:K$500,TB!$P$2:$P$500,$A25)</f>
        <v/>
      </c>
      <c r="K25" s="11">
        <f>SUMIFS(TB!L$2:L$500,TB!$P$2:$P$500,$A25)</f>
        <v/>
      </c>
      <c r="L25" s="11">
        <f>SUMIFS(TB!M$2:M$500,TB!$P$2:$P$500,$A25)</f>
        <v/>
      </c>
      <c r="M25" s="11">
        <f>SUMIFS(TB!N$2:N$500,TB!$P$2:$P$500,$A25)</f>
        <v/>
      </c>
      <c r="N25" s="11">
        <f>SUM(B25:M25)</f>
        <v/>
      </c>
      <c r="O25" s="12">
        <f>IFERROR(N25/$N$8,0)</f>
        <v/>
      </c>
    </row>
    <row r="26">
      <c r="A26" s="10" t="inlineStr">
        <is>
          <t>Insurance</t>
        </is>
      </c>
      <c r="B26" s="11">
        <f>SUMIFS(TB!C$2:C$500,TB!$P$2:$P$500,$A26)</f>
        <v/>
      </c>
      <c r="C26" s="11">
        <f>SUMIFS(TB!D$2:D$500,TB!$P$2:$P$500,$A26)</f>
        <v/>
      </c>
      <c r="D26" s="11">
        <f>SUMIFS(TB!E$2:E$500,TB!$P$2:$P$500,$A26)</f>
        <v/>
      </c>
      <c r="E26" s="11">
        <f>SUMIFS(TB!F$2:F$500,TB!$P$2:$P$500,$A26)</f>
        <v/>
      </c>
      <c r="F26" s="11">
        <f>SUMIFS(TB!G$2:G$500,TB!$P$2:$P$500,$A26)</f>
        <v/>
      </c>
      <c r="G26" s="11">
        <f>SUMIFS(TB!H$2:H$500,TB!$P$2:$P$500,$A26)</f>
        <v/>
      </c>
      <c r="H26" s="11">
        <f>SUMIFS(TB!I$2:I$500,TB!$P$2:$P$500,$A26)</f>
        <v/>
      </c>
      <c r="I26" s="11">
        <f>SUMIFS(TB!J$2:J$500,TB!$P$2:$P$500,$A26)</f>
        <v/>
      </c>
      <c r="J26" s="11">
        <f>SUMIFS(TB!K$2:K$500,TB!$P$2:$P$500,$A26)</f>
        <v/>
      </c>
      <c r="K26" s="11">
        <f>SUMIFS(TB!L$2:L$500,TB!$P$2:$P$500,$A26)</f>
        <v/>
      </c>
      <c r="L26" s="11">
        <f>SUMIFS(TB!M$2:M$500,TB!$P$2:$P$500,$A26)</f>
        <v/>
      </c>
      <c r="M26" s="11">
        <f>SUMIFS(TB!N$2:N$500,TB!$P$2:$P$500,$A26)</f>
        <v/>
      </c>
      <c r="N26" s="11">
        <f>SUM(B26:M26)</f>
        <v/>
      </c>
      <c r="O26" s="12">
        <f>IFERROR(N26/$N$8,0)</f>
        <v/>
      </c>
    </row>
    <row r="27">
      <c r="A27" s="10" t="inlineStr">
        <is>
          <t>Marketing</t>
        </is>
      </c>
      <c r="B27" s="11">
        <f>SUMIFS(TB!C$2:C$500,TB!$P$2:$P$500,$A27)</f>
        <v/>
      </c>
      <c r="C27" s="11">
        <f>SUMIFS(TB!D$2:D$500,TB!$P$2:$P$500,$A27)</f>
        <v/>
      </c>
      <c r="D27" s="11">
        <f>SUMIFS(TB!E$2:E$500,TB!$P$2:$P$500,$A27)</f>
        <v/>
      </c>
      <c r="E27" s="11">
        <f>SUMIFS(TB!F$2:F$500,TB!$P$2:$P$500,$A27)</f>
        <v/>
      </c>
      <c r="F27" s="11">
        <f>SUMIFS(TB!G$2:G$500,TB!$P$2:$P$500,$A27)</f>
        <v/>
      </c>
      <c r="G27" s="11">
        <f>SUMIFS(TB!H$2:H$500,TB!$P$2:$P$500,$A27)</f>
        <v/>
      </c>
      <c r="H27" s="11">
        <f>SUMIFS(TB!I$2:I$500,TB!$P$2:$P$500,$A27)</f>
        <v/>
      </c>
      <c r="I27" s="11">
        <f>SUMIFS(TB!J$2:J$500,TB!$P$2:$P$500,$A27)</f>
        <v/>
      </c>
      <c r="J27" s="11">
        <f>SUMIFS(TB!K$2:K$500,TB!$P$2:$P$500,$A27)</f>
        <v/>
      </c>
      <c r="K27" s="11">
        <f>SUMIFS(TB!L$2:L$500,TB!$P$2:$P$500,$A27)</f>
        <v/>
      </c>
      <c r="L27" s="11">
        <f>SUMIFS(TB!M$2:M$500,TB!$P$2:$P$500,$A27)</f>
        <v/>
      </c>
      <c r="M27" s="11">
        <f>SUMIFS(TB!N$2:N$500,TB!$P$2:$P$500,$A27)</f>
        <v/>
      </c>
      <c r="N27" s="11">
        <f>SUM(B27:M27)</f>
        <v/>
      </c>
      <c r="O27" s="12">
        <f>IFERROR(N27/$N$8,0)</f>
        <v/>
      </c>
    </row>
    <row r="28">
      <c r="A28" s="10" t="inlineStr">
        <is>
          <t>Depreciation</t>
        </is>
      </c>
      <c r="B28" s="11">
        <f>SUMIFS(TB!C$2:C$500,TB!$P$2:$P$500,$A28)</f>
        <v/>
      </c>
      <c r="C28" s="11">
        <f>SUMIFS(TB!D$2:D$500,TB!$P$2:$P$500,$A28)</f>
        <v/>
      </c>
      <c r="D28" s="11">
        <f>SUMIFS(TB!E$2:E$500,TB!$P$2:$P$500,$A28)</f>
        <v/>
      </c>
      <c r="E28" s="11">
        <f>SUMIFS(TB!F$2:F$500,TB!$P$2:$P$500,$A28)</f>
        <v/>
      </c>
      <c r="F28" s="11">
        <f>SUMIFS(TB!G$2:G$500,TB!$P$2:$P$500,$A28)</f>
        <v/>
      </c>
      <c r="G28" s="11">
        <f>SUMIFS(TB!H$2:H$500,TB!$P$2:$P$500,$A28)</f>
        <v/>
      </c>
      <c r="H28" s="11">
        <f>SUMIFS(TB!I$2:I$500,TB!$P$2:$P$500,$A28)</f>
        <v/>
      </c>
      <c r="I28" s="11">
        <f>SUMIFS(TB!J$2:J$500,TB!$P$2:$P$500,$A28)</f>
        <v/>
      </c>
      <c r="J28" s="11">
        <f>SUMIFS(TB!K$2:K$500,TB!$P$2:$P$500,$A28)</f>
        <v/>
      </c>
      <c r="K28" s="11">
        <f>SUMIFS(TB!L$2:L$500,TB!$P$2:$P$500,$A28)</f>
        <v/>
      </c>
      <c r="L28" s="11">
        <f>SUMIFS(TB!M$2:M$500,TB!$P$2:$P$500,$A28)</f>
        <v/>
      </c>
      <c r="M28" s="11">
        <f>SUMIFS(TB!N$2:N$500,TB!$P$2:$P$500,$A28)</f>
        <v/>
      </c>
      <c r="N28" s="11">
        <f>SUM(B28:M28)</f>
        <v/>
      </c>
      <c r="O28" s="12">
        <f>IFERROR(N28/$N$8,0)</f>
        <v/>
      </c>
    </row>
    <row r="29">
      <c r="A29" s="3" t="inlineStr">
        <is>
          <t>Total overheads</t>
        </is>
      </c>
      <c r="B29" s="13">
        <f>SUM(B21:B28)</f>
        <v/>
      </c>
      <c r="C29" s="13">
        <f>SUM(C21:C28)</f>
        <v/>
      </c>
      <c r="D29" s="13">
        <f>SUM(D21:D28)</f>
        <v/>
      </c>
      <c r="E29" s="13">
        <f>SUM(E21:E28)</f>
        <v/>
      </c>
      <c r="F29" s="13">
        <f>SUM(F21:F28)</f>
        <v/>
      </c>
      <c r="G29" s="13">
        <f>SUM(G21:G28)</f>
        <v/>
      </c>
      <c r="H29" s="13">
        <f>SUM(H21:H28)</f>
        <v/>
      </c>
      <c r="I29" s="13">
        <f>SUM(I21:I28)</f>
        <v/>
      </c>
      <c r="J29" s="13">
        <f>SUM(J21:J28)</f>
        <v/>
      </c>
      <c r="K29" s="13">
        <f>SUM(K21:K28)</f>
        <v/>
      </c>
      <c r="L29" s="13">
        <f>SUM(L21:L28)</f>
        <v/>
      </c>
      <c r="M29" s="13">
        <f>SUM(M21:M28)</f>
        <v/>
      </c>
      <c r="N29" s="13">
        <f>SUM(N21:N28)</f>
        <v/>
      </c>
      <c r="O29" s="12">
        <f>IFERROR(N29/$N$8,0)</f>
        <v/>
      </c>
    </row>
    <row r="30">
      <c r="A30" s="3" t="inlineStr">
        <is>
          <t>Operating profit</t>
        </is>
      </c>
      <c r="B30" s="14">
        <f>B14+B19-B29</f>
        <v/>
      </c>
      <c r="C30" s="14">
        <f>C14+C19-C29</f>
        <v/>
      </c>
      <c r="D30" s="14">
        <f>D14+D19-D29</f>
        <v/>
      </c>
      <c r="E30" s="14">
        <f>E14+E19-E29</f>
        <v/>
      </c>
      <c r="F30" s="14">
        <f>F14+F19-F29</f>
        <v/>
      </c>
      <c r="G30" s="14">
        <f>G14+G19-G29</f>
        <v/>
      </c>
      <c r="H30" s="14">
        <f>H14+H19-H29</f>
        <v/>
      </c>
      <c r="I30" s="14">
        <f>I14+I19-I29</f>
        <v/>
      </c>
      <c r="J30" s="14">
        <f>J14+J19-J29</f>
        <v/>
      </c>
      <c r="K30" s="14">
        <f>K14+K19-K29</f>
        <v/>
      </c>
      <c r="L30" s="14">
        <f>L14+L19-L29</f>
        <v/>
      </c>
      <c r="M30" s="14">
        <f>M14+M19-M29</f>
        <v/>
      </c>
      <c r="N30" s="14">
        <f>N14+N19-N29</f>
        <v/>
      </c>
      <c r="O30" s="12">
        <f>IFERROR(N30/$N$8,0)</f>
        <v/>
      </c>
    </row>
    <row r="31"/>
    <row r="32">
      <c r="A32" s="8" t="inlineStr">
        <is>
          <t>Finance costs</t>
        </is>
      </c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</row>
    <row r="33">
      <c r="A33" s="10" t="inlineStr">
        <is>
          <t>Loan interest</t>
        </is>
      </c>
      <c r="B33" s="11">
        <f>SUMIFS(TB!C$2:C$500,TB!$P$2:$P$500,$A33)</f>
        <v/>
      </c>
      <c r="C33" s="11">
        <f>SUMIFS(TB!D$2:D$500,TB!$P$2:$P$500,$A33)</f>
        <v/>
      </c>
      <c r="D33" s="11">
        <f>SUMIFS(TB!E$2:E$500,TB!$P$2:$P$500,$A33)</f>
        <v/>
      </c>
      <c r="E33" s="11">
        <f>SUMIFS(TB!F$2:F$500,TB!$P$2:$P$500,$A33)</f>
        <v/>
      </c>
      <c r="F33" s="11">
        <f>SUMIFS(TB!G$2:G$500,TB!$P$2:$P$500,$A33)</f>
        <v/>
      </c>
      <c r="G33" s="11">
        <f>SUMIFS(TB!H$2:H$500,TB!$P$2:$P$500,$A33)</f>
        <v/>
      </c>
      <c r="H33" s="11">
        <f>SUMIFS(TB!I$2:I$500,TB!$P$2:$P$500,$A33)</f>
        <v/>
      </c>
      <c r="I33" s="11">
        <f>SUMIFS(TB!J$2:J$500,TB!$P$2:$P$500,$A33)</f>
        <v/>
      </c>
      <c r="J33" s="11">
        <f>SUMIFS(TB!K$2:K$500,TB!$P$2:$P$500,$A33)</f>
        <v/>
      </c>
      <c r="K33" s="11">
        <f>SUMIFS(TB!L$2:L$500,TB!$P$2:$P$500,$A33)</f>
        <v/>
      </c>
      <c r="L33" s="11">
        <f>SUMIFS(TB!M$2:M$500,TB!$P$2:$P$500,$A33)</f>
        <v/>
      </c>
      <c r="M33" s="11">
        <f>SUMIFS(TB!N$2:N$500,TB!$P$2:$P$500,$A33)</f>
        <v/>
      </c>
      <c r="N33" s="11">
        <f>SUM(B33:M33)</f>
        <v/>
      </c>
      <c r="O33" s="12">
        <f>IFERROR(N33/$N$8,0)</f>
        <v/>
      </c>
    </row>
    <row r="34">
      <c r="A34" s="3" t="inlineStr">
        <is>
          <t>Total finance costs</t>
        </is>
      </c>
      <c r="B34" s="13">
        <f>SUM(B33:B33)</f>
        <v/>
      </c>
      <c r="C34" s="13">
        <f>SUM(C33:C33)</f>
        <v/>
      </c>
      <c r="D34" s="13">
        <f>SUM(D33:D33)</f>
        <v/>
      </c>
      <c r="E34" s="13">
        <f>SUM(E33:E33)</f>
        <v/>
      </c>
      <c r="F34" s="13">
        <f>SUM(F33:F33)</f>
        <v/>
      </c>
      <c r="G34" s="13">
        <f>SUM(G33:G33)</f>
        <v/>
      </c>
      <c r="H34" s="13">
        <f>SUM(H33:H33)</f>
        <v/>
      </c>
      <c r="I34" s="13">
        <f>SUM(I33:I33)</f>
        <v/>
      </c>
      <c r="J34" s="13">
        <f>SUM(J33:J33)</f>
        <v/>
      </c>
      <c r="K34" s="13">
        <f>SUM(K33:K33)</f>
        <v/>
      </c>
      <c r="L34" s="13">
        <f>SUM(L33:L33)</f>
        <v/>
      </c>
      <c r="M34" s="13">
        <f>SUM(M33:M33)</f>
        <v/>
      </c>
      <c r="N34" s="13">
        <f>SUM(N33:N33)</f>
        <v/>
      </c>
      <c r="O34" s="12">
        <f>IFERROR(N34/$N$8,0)</f>
        <v/>
      </c>
    </row>
    <row r="35">
      <c r="A35" s="3" t="inlineStr">
        <is>
          <t>Net profit before tax</t>
        </is>
      </c>
      <c r="B35" s="14">
        <f>B30-B34</f>
        <v/>
      </c>
      <c r="C35" s="14">
        <f>C30-C34</f>
        <v/>
      </c>
      <c r="D35" s="14">
        <f>D30-D34</f>
        <v/>
      </c>
      <c r="E35" s="14">
        <f>E30-E34</f>
        <v/>
      </c>
      <c r="F35" s="14">
        <f>F30-F34</f>
        <v/>
      </c>
      <c r="G35" s="14">
        <f>G30-G34</f>
        <v/>
      </c>
      <c r="H35" s="14">
        <f>H30-H34</f>
        <v/>
      </c>
      <c r="I35" s="14">
        <f>I30-I34</f>
        <v/>
      </c>
      <c r="J35" s="14">
        <f>J30-J34</f>
        <v/>
      </c>
      <c r="K35" s="14">
        <f>K30-K34</f>
        <v/>
      </c>
      <c r="L35" s="14">
        <f>L30-L34</f>
        <v/>
      </c>
      <c r="M35" s="14">
        <f>M30-M34</f>
        <v/>
      </c>
      <c r="N35" s="14">
        <f>N30-N34</f>
        <v/>
      </c>
      <c r="O35" s="12">
        <f>IFERROR(N35/$N$8,0)</f>
        <v/>
      </c>
    </row>
    <row r="36">
      <c r="A36" s="4" t="inlineStr">
        <is>
          <t>Net margin %</t>
        </is>
      </c>
      <c r="B36" s="15">
        <f>IFERROR(B35/B8,0)</f>
        <v/>
      </c>
      <c r="C36" s="15">
        <f>IFERROR(C35/C8,0)</f>
        <v/>
      </c>
      <c r="D36" s="15">
        <f>IFERROR(D35/D8,0)</f>
        <v/>
      </c>
      <c r="E36" s="15">
        <f>IFERROR(E35/E8,0)</f>
        <v/>
      </c>
      <c r="F36" s="15">
        <f>IFERROR(F35/F8,0)</f>
        <v/>
      </c>
      <c r="G36" s="15">
        <f>IFERROR(G35/G8,0)</f>
        <v/>
      </c>
      <c r="H36" s="15">
        <f>IFERROR(H35/H8,0)</f>
        <v/>
      </c>
      <c r="I36" s="15">
        <f>IFERROR(I35/I8,0)</f>
        <v/>
      </c>
      <c r="J36" s="15">
        <f>IFERROR(J35/J8,0)</f>
        <v/>
      </c>
      <c r="K36" s="15">
        <f>IFERROR(K35/K8,0)</f>
        <v/>
      </c>
      <c r="L36" s="15">
        <f>IFERROR(L35/L8,0)</f>
        <v/>
      </c>
      <c r="M36" s="15">
        <f>IFERROR(M35/M8,0)</f>
        <v/>
      </c>
      <c r="N36" s="15">
        <f>IFERROR(N35/N8,0)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4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22" customWidth="1" min="16" max="16"/>
    <col width="22" customWidth="1" min="17" max="17"/>
  </cols>
  <sheetData>
    <row r="1">
      <c r="A1" s="7" t="inlineStr">
        <is>
          <t>Nominal code</t>
        </is>
      </c>
      <c r="B1" s="7" t="inlineStr">
        <is>
          <t>Account name</t>
        </is>
      </c>
      <c r="C1" s="7" t="inlineStr">
        <is>
          <t>Apr-25</t>
        </is>
      </c>
      <c r="D1" s="7" t="inlineStr">
        <is>
          <t>May-25</t>
        </is>
      </c>
      <c r="E1" s="7" t="inlineStr">
        <is>
          <t>Jun-25</t>
        </is>
      </c>
      <c r="F1" s="7" t="inlineStr">
        <is>
          <t>Jul-25</t>
        </is>
      </c>
      <c r="G1" s="7" t="inlineStr">
        <is>
          <t>Aug-25</t>
        </is>
      </c>
      <c r="H1" s="7" t="inlineStr">
        <is>
          <t>Sep-25</t>
        </is>
      </c>
      <c r="I1" s="7" t="inlineStr">
        <is>
          <t>Oct-25</t>
        </is>
      </c>
      <c r="J1" s="7" t="inlineStr">
        <is>
          <t>Nov-25</t>
        </is>
      </c>
      <c r="K1" s="7" t="inlineStr">
        <is>
          <t>Dec-25</t>
        </is>
      </c>
      <c r="L1" s="7" t="inlineStr">
        <is>
          <t>Jan-26</t>
        </is>
      </c>
      <c r="M1" s="7" t="inlineStr">
        <is>
          <t>Feb-26</t>
        </is>
      </c>
      <c r="N1" s="7" t="inlineStr">
        <is>
          <t>Mar-26</t>
        </is>
      </c>
      <c r="O1" s="7" t="inlineStr">
        <is>
          <t>Total</t>
        </is>
      </c>
      <c r="P1" s="7" t="inlineStr">
        <is>
          <t>P&amp;L line</t>
        </is>
      </c>
      <c r="Q1" s="7" t="inlineStr">
        <is>
          <t>Section</t>
        </is>
      </c>
    </row>
    <row r="2">
      <c r="A2" s="16" t="n">
        <v>51</v>
      </c>
      <c r="B2" t="inlineStr">
        <is>
          <t>Accumulated depreciation - plant and vehicles</t>
        </is>
      </c>
      <c r="C2" s="17" t="n">
        <v>-3140</v>
      </c>
      <c r="D2" s="17" t="n">
        <v>-3140</v>
      </c>
      <c r="E2" s="17" t="n">
        <v>-3140</v>
      </c>
      <c r="F2" s="17" t="n">
        <v>-3140</v>
      </c>
      <c r="G2" s="17" t="n">
        <v>-3140</v>
      </c>
      <c r="H2" s="17" t="n">
        <v>-3140</v>
      </c>
      <c r="I2" s="17" t="n">
        <v>-3140</v>
      </c>
      <c r="J2" s="17" t="n">
        <v>-3140</v>
      </c>
      <c r="K2" s="17" t="n">
        <v>-3140</v>
      </c>
      <c r="L2" s="17" t="n">
        <v>-3140</v>
      </c>
      <c r="M2" s="17" t="n">
        <v>-3140</v>
      </c>
      <c r="N2" s="17" t="n">
        <v>-3140</v>
      </c>
      <c r="O2" s="17">
        <f>IF($A2="","",SUM(C2:N2))</f>
        <v/>
      </c>
      <c r="P2">
        <f>IF($A2="","",IFERROR(VLOOKUP($A2,Mapping!$A$2:$D$500,3,FALSE),"UNMAPPED"))</f>
        <v/>
      </c>
      <c r="Q2">
        <f>IF($A2="","",IFERROR(VLOOKUP($A2,Mapping!$A$2:$D$500,4,FALSE),"UNMAPPED"))</f>
        <v/>
      </c>
    </row>
    <row r="3">
      <c r="A3" s="16" t="n">
        <v>1100</v>
      </c>
      <c r="B3" t="inlineStr">
        <is>
          <t>Trade debtors</t>
        </is>
      </c>
      <c r="C3" s="17" t="n">
        <v>16239.65</v>
      </c>
      <c r="D3" s="17" t="n">
        <v>-651.74</v>
      </c>
      <c r="E3" s="17" t="n">
        <v>-1383.48</v>
      </c>
      <c r="F3" s="17" t="n">
        <v>-17496.79</v>
      </c>
      <c r="G3" s="17" t="n">
        <v>-18236.49</v>
      </c>
      <c r="H3" s="17" t="n">
        <v>40920.93</v>
      </c>
      <c r="I3" s="17" t="n">
        <v>13399.35</v>
      </c>
      <c r="J3" s="17" t="n">
        <v>-4246.4</v>
      </c>
      <c r="K3" s="17" t="n">
        <v>-46879.72</v>
      </c>
      <c r="L3" s="17" t="n">
        <v>22185.97</v>
      </c>
      <c r="M3" s="17" t="n">
        <v>7162.76</v>
      </c>
      <c r="N3" s="17" t="n">
        <v>17417.3</v>
      </c>
      <c r="O3" s="17">
        <f>IF($A3="","",SUM(C3:N3))</f>
        <v/>
      </c>
      <c r="P3">
        <f>IF($A3="","",IFERROR(VLOOKUP($A3,Mapping!$A$2:$D$500,3,FALSE),"UNMAPPED"))</f>
        <v/>
      </c>
      <c r="Q3">
        <f>IF($A3="","",IFERROR(VLOOKUP($A3,Mapping!$A$2:$D$500,4,FALSE),"UNMAPPED"))</f>
        <v/>
      </c>
    </row>
    <row r="4">
      <c r="A4" s="16" t="n">
        <v>1200</v>
      </c>
      <c r="B4" t="inlineStr">
        <is>
          <t>Bank current account</t>
        </is>
      </c>
      <c r="C4" s="17" t="n">
        <v>26595.69</v>
      </c>
      <c r="D4" s="17" t="n">
        <v>-624.29</v>
      </c>
      <c r="E4" s="17" t="n">
        <v>21552.79</v>
      </c>
      <c r="F4" s="17" t="n">
        <v>20586.82</v>
      </c>
      <c r="G4" s="17" t="n">
        <v>-19138.07</v>
      </c>
      <c r="H4" s="17" t="n">
        <v>1992.89</v>
      </c>
      <c r="I4" s="17" t="n">
        <v>21406.26</v>
      </c>
      <c r="J4" s="17" t="n">
        <v>-1602.65</v>
      </c>
      <c r="K4" s="17" t="n">
        <v>19484.79</v>
      </c>
      <c r="L4" s="17" t="n">
        <v>3718.33</v>
      </c>
      <c r="M4" s="17" t="n">
        <v>-15771.69</v>
      </c>
      <c r="N4" s="17" t="n">
        <v>20650.2</v>
      </c>
      <c r="O4" s="17">
        <f>IF($A4="","",SUM(C4:N4))</f>
        <v/>
      </c>
      <c r="P4">
        <f>IF($A4="","",IFERROR(VLOOKUP($A4,Mapping!$A$2:$D$500,3,FALSE),"UNMAPPED"))</f>
        <v/>
      </c>
      <c r="Q4">
        <f>IF($A4="","",IFERROR(VLOOKUP($A4,Mapping!$A$2:$D$500,4,FALSE),"UNMAPPED"))</f>
        <v/>
      </c>
    </row>
    <row r="5">
      <c r="A5" s="16" t="n">
        <v>2100</v>
      </c>
      <c r="B5" t="inlineStr">
        <is>
          <t>Trade creditors</t>
        </is>
      </c>
      <c r="C5" s="17" t="n">
        <v>-21305.88</v>
      </c>
      <c r="D5" s="17" t="n">
        <v>211.23</v>
      </c>
      <c r="E5" s="17" t="n">
        <v>-381.21</v>
      </c>
      <c r="F5" s="17" t="n">
        <v>10504.59</v>
      </c>
      <c r="G5" s="17" t="n">
        <v>7834.29</v>
      </c>
      <c r="H5" s="17" t="n">
        <v>-19496.8</v>
      </c>
      <c r="I5" s="17" t="n">
        <v>-6770.83</v>
      </c>
      <c r="J5" s="17" t="n">
        <v>1175.15</v>
      </c>
      <c r="K5" s="17" t="n">
        <v>23290.59</v>
      </c>
      <c r="L5" s="17" t="n">
        <v>-9471.68</v>
      </c>
      <c r="M5" s="17" t="n">
        <v>-3978.07</v>
      </c>
      <c r="N5" s="17" t="n">
        <v>-7690.11</v>
      </c>
      <c r="O5" s="17">
        <f>IF($A5="","",SUM(C5:N5))</f>
        <v/>
      </c>
      <c r="P5">
        <f>IF($A5="","",IFERROR(VLOOKUP($A5,Mapping!$A$2:$D$500,3,FALSE),"UNMAPPED"))</f>
        <v/>
      </c>
      <c r="Q5">
        <f>IF($A5="","",IFERROR(VLOOKUP($A5,Mapping!$A$2:$D$500,4,FALSE),"UNMAPPED"))</f>
        <v/>
      </c>
    </row>
    <row r="6">
      <c r="A6" s="16" t="n">
        <v>2109</v>
      </c>
      <c r="B6" t="inlineStr">
        <is>
          <t>Accruals</t>
        </is>
      </c>
      <c r="C6" s="17" t="n">
        <v>-575</v>
      </c>
      <c r="D6" s="17" t="n">
        <v>-575</v>
      </c>
      <c r="E6" s="17" t="n">
        <v>-575</v>
      </c>
      <c r="F6" s="17" t="n">
        <v>-575</v>
      </c>
      <c r="G6" s="17" t="n">
        <v>-575</v>
      </c>
      <c r="H6" s="17" t="n">
        <v>-575</v>
      </c>
      <c r="I6" s="17" t="n">
        <v>-575</v>
      </c>
      <c r="J6" s="17" t="n">
        <v>-575</v>
      </c>
      <c r="K6" s="17" t="n">
        <v>6325</v>
      </c>
      <c r="L6" s="17" t="n">
        <v>-575</v>
      </c>
      <c r="M6" s="17" t="n">
        <v>-575</v>
      </c>
      <c r="N6" s="17" t="n">
        <v>-575</v>
      </c>
      <c r="O6" s="17">
        <f>IF($A6="","",SUM(C6:N6))</f>
        <v/>
      </c>
      <c r="P6">
        <f>IF($A6="","",IFERROR(VLOOKUP($A6,Mapping!$A$2:$D$500,3,FALSE),"UNMAPPED"))</f>
        <v/>
      </c>
      <c r="Q6">
        <f>IF($A6="","",IFERROR(VLOOKUP($A6,Mapping!$A$2:$D$500,4,FALSE),"UNMAPPED"))</f>
        <v/>
      </c>
    </row>
    <row r="7">
      <c r="A7" s="16" t="n">
        <v>2200</v>
      </c>
      <c r="B7" t="inlineStr">
        <is>
          <t>VAT control</t>
        </is>
      </c>
      <c r="C7" s="17" t="n">
        <v>-11180.63</v>
      </c>
      <c r="D7" s="17" t="n">
        <v>10763.19</v>
      </c>
      <c r="E7" s="17" t="n">
        <v>-10813.09</v>
      </c>
      <c r="F7" s="17" t="n">
        <v>-9647.73</v>
      </c>
      <c r="G7" s="17" t="n">
        <v>25186.9</v>
      </c>
      <c r="H7" s="17" t="n">
        <v>-11484.72</v>
      </c>
      <c r="I7" s="17" t="n">
        <v>-12589.47</v>
      </c>
      <c r="J7" s="17" t="n">
        <v>16968.89</v>
      </c>
      <c r="K7" s="17" t="n">
        <v>-8146.07</v>
      </c>
      <c r="L7" s="17" t="n">
        <v>-10265.12</v>
      </c>
      <c r="M7" s="17" t="n">
        <v>22017.23</v>
      </c>
      <c r="N7" s="17" t="n">
        <v>-12417.1</v>
      </c>
      <c r="O7" s="17">
        <f>IF($A7="","",SUM(C7:N7))</f>
        <v/>
      </c>
      <c r="P7">
        <f>IF($A7="","",IFERROR(VLOOKUP($A7,Mapping!$A$2:$D$500,3,FALSE),"UNMAPPED"))</f>
        <v/>
      </c>
      <c r="Q7">
        <f>IF($A7="","",IFERROR(VLOOKUP($A7,Mapping!$A$2:$D$500,4,FALSE),"UNMAPPED"))</f>
        <v/>
      </c>
    </row>
    <row r="8">
      <c r="A8" s="16" t="n">
        <v>2210</v>
      </c>
      <c r="B8" t="inlineStr">
        <is>
          <t>PAYE and NI control</t>
        </is>
      </c>
      <c r="C8" s="17" t="n">
        <v>-731.42</v>
      </c>
      <c r="D8" s="17" t="n">
        <v>-633.4400000000001</v>
      </c>
      <c r="E8" s="17" t="n">
        <v>511.08</v>
      </c>
      <c r="F8" s="17" t="n">
        <v>66</v>
      </c>
      <c r="G8" s="17" t="n">
        <v>-33.79</v>
      </c>
      <c r="H8" s="17" t="n">
        <v>-528.3</v>
      </c>
      <c r="I8" s="17" t="n">
        <v>-352.63</v>
      </c>
      <c r="J8" s="17" t="n">
        <v>399.72</v>
      </c>
      <c r="K8" s="17" t="n">
        <v>441.36</v>
      </c>
      <c r="L8" s="17" t="n">
        <v>124.17</v>
      </c>
      <c r="M8" s="17" t="n">
        <v>-0.08</v>
      </c>
      <c r="N8" s="17" t="n">
        <v>-495.9</v>
      </c>
      <c r="O8" s="17">
        <f>IF($A8="","",SUM(C8:N8))</f>
        <v/>
      </c>
      <c r="P8">
        <f>IF($A8="","",IFERROR(VLOOKUP($A8,Mapping!$A$2:$D$500,3,FALSE),"UNMAPPED"))</f>
        <v/>
      </c>
      <c r="Q8">
        <f>IF($A8="","",IFERROR(VLOOKUP($A8,Mapping!$A$2:$D$500,4,FALSE),"UNMAPPED"))</f>
        <v/>
      </c>
    </row>
    <row r="9">
      <c r="A9" s="16" t="n">
        <v>4000</v>
      </c>
      <c r="B9" t="inlineStr">
        <is>
          <t>Sales - fitted kitchens</t>
        </is>
      </c>
      <c r="C9" s="17" t="n">
        <v>-91474.10000000001</v>
      </c>
      <c r="D9" s="17" t="n">
        <v>-88397.3</v>
      </c>
      <c r="E9" s="17" t="n">
        <v>-90533.11</v>
      </c>
      <c r="F9" s="17" t="n">
        <v>-77510.24000000001</v>
      </c>
      <c r="G9" s="17" t="n">
        <v>-64329.98</v>
      </c>
      <c r="H9" s="17" t="n">
        <v>-93732.91</v>
      </c>
      <c r="I9" s="17" t="n">
        <v>-103047.74</v>
      </c>
      <c r="J9" s="17" t="n">
        <v>-99167.57000000001</v>
      </c>
      <c r="K9" s="17" t="n">
        <v>-66562.31</v>
      </c>
      <c r="L9" s="17" t="n">
        <v>-82978.44</v>
      </c>
      <c r="M9" s="17" t="n">
        <v>-85130.14999999999</v>
      </c>
      <c r="N9" s="17" t="n">
        <v>-100544.75</v>
      </c>
      <c r="O9" s="17">
        <f>IF($A9="","",SUM(C9:N9))</f>
        <v/>
      </c>
      <c r="P9">
        <f>IF($A9="","",IFERROR(VLOOKUP($A9,Mapping!$A$2:$D$500,3,FALSE),"UNMAPPED"))</f>
        <v/>
      </c>
      <c r="Q9">
        <f>IF($A9="","",IFERROR(VLOOKUP($A9,Mapping!$A$2:$D$500,4,FALSE),"UNMAPPED"))</f>
        <v/>
      </c>
    </row>
    <row r="10">
      <c r="A10" s="16" t="n">
        <v>4010</v>
      </c>
      <c r="B10" t="inlineStr">
        <is>
          <t>Sales - bespoke furniture</t>
        </is>
      </c>
      <c r="C10" s="17" t="n">
        <v>-20725.61</v>
      </c>
      <c r="D10" s="17" t="n">
        <v>-23259.29</v>
      </c>
      <c r="E10" s="17" t="n">
        <v>-19970.58</v>
      </c>
      <c r="F10" s="17" t="n">
        <v>-18412.79</v>
      </c>
      <c r="G10" s="17" t="n">
        <v>-16395.98</v>
      </c>
      <c r="H10" s="17" t="n">
        <v>-21093.82</v>
      </c>
      <c r="I10" s="17" t="n">
        <v>-22945.12</v>
      </c>
      <c r="J10" s="17" t="n">
        <v>-23286.62</v>
      </c>
      <c r="K10" s="17" t="n">
        <v>-16825.45</v>
      </c>
      <c r="L10" s="17" t="n">
        <v>-18897.63</v>
      </c>
      <c r="M10" s="17" t="n">
        <v>-22714.88</v>
      </c>
      <c r="N10" s="17" t="n">
        <v>-21814.7</v>
      </c>
      <c r="O10" s="17">
        <f>IF($A10="","",SUM(C10:N10))</f>
        <v/>
      </c>
      <c r="P10">
        <f>IF($A10="","",IFERROR(VLOOKUP($A10,Mapping!$A$2:$D$500,3,FALSE),"UNMAPPED"))</f>
        <v/>
      </c>
      <c r="Q10">
        <f>IF($A10="","",IFERROR(VLOOKUP($A10,Mapping!$A$2:$D$500,4,FALSE),"UNMAPPED"))</f>
        <v/>
      </c>
    </row>
    <row r="11">
      <c r="A11" s="16" t="n">
        <v>4900</v>
      </c>
      <c r="B11" t="inlineStr">
        <is>
          <t>Sundry income - offcut and scrap sales</t>
        </is>
      </c>
      <c r="C11" s="17" t="n">
        <v>-259.82</v>
      </c>
      <c r="D11" s="17" t="n">
        <v>-300.62</v>
      </c>
      <c r="E11" s="17" t="n">
        <v>-394.88</v>
      </c>
      <c r="F11" s="17" t="n">
        <v>-465.99</v>
      </c>
      <c r="G11" s="17" t="n">
        <v>-505.84</v>
      </c>
      <c r="H11" s="17" t="n">
        <v>-442.15</v>
      </c>
      <c r="I11" s="17" t="n">
        <v>-465.18</v>
      </c>
      <c r="J11" s="17" t="n">
        <v>-258.76</v>
      </c>
      <c r="K11" s="17" t="n">
        <v>-507.94</v>
      </c>
      <c r="L11" s="17" t="n">
        <v>-448.79</v>
      </c>
      <c r="M11" s="17" t="n">
        <v>-270.84</v>
      </c>
      <c r="N11" s="17" t="n">
        <v>-506.22</v>
      </c>
      <c r="O11" s="17">
        <f>IF($A11="","",SUM(C11:N11))</f>
        <v/>
      </c>
      <c r="P11">
        <f>IF($A11="","",IFERROR(VLOOKUP($A11,Mapping!$A$2:$D$500,3,FALSE),"UNMAPPED"))</f>
        <v/>
      </c>
      <c r="Q11">
        <f>IF($A11="","",IFERROR(VLOOKUP($A11,Mapping!$A$2:$D$500,4,FALSE),"UNMAPPED"))</f>
        <v/>
      </c>
    </row>
    <row r="12">
      <c r="A12" s="16" t="n">
        <v>5000</v>
      </c>
      <c r="B12" t="inlineStr">
        <is>
          <t>Timber and sheet materials</t>
        </is>
      </c>
      <c r="C12" s="17" t="n">
        <v>35818.19</v>
      </c>
      <c r="D12" s="17" t="n">
        <v>35776.51</v>
      </c>
      <c r="E12" s="17" t="n">
        <v>35254.67</v>
      </c>
      <c r="F12" s="17" t="n">
        <v>30656.78</v>
      </c>
      <c r="G12" s="17" t="n">
        <v>25844.85</v>
      </c>
      <c r="H12" s="17" t="n">
        <v>36650.98</v>
      </c>
      <c r="I12" s="17" t="n">
        <v>40205.04</v>
      </c>
      <c r="J12" s="17" t="n">
        <v>39125.13</v>
      </c>
      <c r="K12" s="17" t="n">
        <v>26691.48</v>
      </c>
      <c r="L12" s="17" t="n">
        <v>32526.46</v>
      </c>
      <c r="M12" s="17" t="n">
        <v>34567.7</v>
      </c>
      <c r="N12" s="17" t="n">
        <v>39022.16</v>
      </c>
      <c r="O12" s="17">
        <f>IF($A12="","",SUM(C12:N12))</f>
        <v/>
      </c>
      <c r="P12">
        <f>IF($A12="","",IFERROR(VLOOKUP($A12,Mapping!$A$2:$D$500,3,FALSE),"UNMAPPED"))</f>
        <v/>
      </c>
      <c r="Q12">
        <f>IF($A12="","",IFERROR(VLOOKUP($A12,Mapping!$A$2:$D$500,4,FALSE),"UNMAPPED"))</f>
        <v/>
      </c>
    </row>
    <row r="13">
      <c r="A13" s="16" t="n">
        <v>5010</v>
      </c>
      <c r="B13" t="inlineStr">
        <is>
          <t>Hardware and fittings</t>
        </is>
      </c>
      <c r="C13" s="17" t="n">
        <v>10433.8</v>
      </c>
      <c r="D13" s="17" t="n">
        <v>10212.09</v>
      </c>
      <c r="E13" s="17" t="n">
        <v>10304.8</v>
      </c>
      <c r="F13" s="17" t="n">
        <v>8875.09</v>
      </c>
      <c r="G13" s="17" t="n">
        <v>7410.49</v>
      </c>
      <c r="H13" s="17" t="n">
        <v>10685.71</v>
      </c>
      <c r="I13" s="17" t="n">
        <v>11737.82</v>
      </c>
      <c r="J13" s="17" t="n">
        <v>11344.06</v>
      </c>
      <c r="K13" s="17" t="n">
        <v>7662.06</v>
      </c>
      <c r="L13" s="17" t="n">
        <v>9468.639999999999</v>
      </c>
      <c r="M13" s="17" t="n">
        <v>9847.26</v>
      </c>
      <c r="N13" s="17" t="n">
        <v>11429.79</v>
      </c>
      <c r="O13" s="17">
        <f>IF($A13="","",SUM(C13:N13))</f>
        <v/>
      </c>
      <c r="P13">
        <f>IF($A13="","",IFERROR(VLOOKUP($A13,Mapping!$A$2:$D$500,3,FALSE),"UNMAPPED"))</f>
        <v/>
      </c>
      <c r="Q13">
        <f>IF($A13="","",IFERROR(VLOOKUP($A13,Mapping!$A$2:$D$500,4,FALSE),"UNMAPPED"))</f>
        <v/>
      </c>
    </row>
    <row r="14">
      <c r="A14" s="16" t="n">
        <v>5020</v>
      </c>
      <c r="B14" t="inlineStr">
        <is>
          <t>Subcontract installers</t>
        </is>
      </c>
      <c r="C14" s="17" t="n">
        <v>7890.3</v>
      </c>
      <c r="D14" s="17" t="n">
        <v>7234.45</v>
      </c>
      <c r="E14" s="17" t="n">
        <v>8017.33</v>
      </c>
      <c r="F14" s="17" t="n">
        <v>5862.96</v>
      </c>
      <c r="G14" s="17" t="n">
        <v>5519.92</v>
      </c>
      <c r="H14" s="17" t="n">
        <v>8007.36</v>
      </c>
      <c r="I14" s="17" t="n">
        <v>8920.200000000001</v>
      </c>
      <c r="J14" s="17" t="n">
        <v>8759.58</v>
      </c>
      <c r="K14" s="17" t="n">
        <v>5391.29</v>
      </c>
      <c r="L14" s="17" t="n">
        <v>6290.37</v>
      </c>
      <c r="M14" s="17" t="n">
        <v>7475.85</v>
      </c>
      <c r="N14" s="17" t="n">
        <v>7736.53</v>
      </c>
      <c r="O14" s="17">
        <f>IF($A14="","",SUM(C14:N14))</f>
        <v/>
      </c>
      <c r="P14">
        <f>IF($A14="","",IFERROR(VLOOKUP($A14,Mapping!$A$2:$D$500,3,FALSE),"UNMAPPED"))</f>
        <v/>
      </c>
      <c r="Q14">
        <f>IF($A14="","",IFERROR(VLOOKUP($A14,Mapping!$A$2:$D$500,4,FALSE),"UNMAPPED"))</f>
        <v/>
      </c>
    </row>
    <row r="15">
      <c r="A15" s="16" t="n">
        <v>5200</v>
      </c>
      <c r="B15" t="inlineStr">
        <is>
          <t>Workshop wages</t>
        </is>
      </c>
      <c r="C15" s="17" t="n">
        <v>19582.13</v>
      </c>
      <c r="D15" s="17" t="n">
        <v>21445.19</v>
      </c>
      <c r="E15" s="17" t="n">
        <v>19942</v>
      </c>
      <c r="F15" s="17" t="n">
        <v>19747.87</v>
      </c>
      <c r="G15" s="17" t="n">
        <v>19847.27</v>
      </c>
      <c r="H15" s="17" t="n">
        <v>21401.12</v>
      </c>
      <c r="I15" s="17" t="n">
        <v>21238.25</v>
      </c>
      <c r="J15" s="17" t="n">
        <v>21262.6</v>
      </c>
      <c r="K15" s="17" t="n">
        <v>19964.5</v>
      </c>
      <c r="L15" s="17" t="n">
        <v>19599.27</v>
      </c>
      <c r="M15" s="17" t="n">
        <v>19599.53</v>
      </c>
      <c r="N15" s="17" t="n">
        <v>21058.03</v>
      </c>
      <c r="O15" s="17">
        <f>IF($A15="","",SUM(C15:N15))</f>
        <v/>
      </c>
      <c r="P15">
        <f>IF($A15="","",IFERROR(VLOOKUP($A15,Mapping!$A$2:$D$500,3,FALSE),"UNMAPPED"))</f>
        <v/>
      </c>
      <c r="Q15">
        <f>IF($A15="","",IFERROR(VLOOKUP($A15,Mapping!$A$2:$D$500,4,FALSE),"UNMAPPED"))</f>
        <v/>
      </c>
    </row>
    <row r="16">
      <c r="A16" s="16" t="n">
        <v>7000</v>
      </c>
      <c r="B16" t="inlineStr">
        <is>
          <t>Office and management salaries</t>
        </is>
      </c>
      <c r="C16" s="17" t="n">
        <v>10150</v>
      </c>
      <c r="D16" s="17" t="n">
        <v>10150</v>
      </c>
      <c r="E16" s="17" t="n">
        <v>10150</v>
      </c>
      <c r="F16" s="17" t="n">
        <v>10150</v>
      </c>
      <c r="G16" s="17" t="n">
        <v>10150</v>
      </c>
      <c r="H16" s="17" t="n">
        <v>10150</v>
      </c>
      <c r="I16" s="17" t="n">
        <v>11350</v>
      </c>
      <c r="J16" s="17" t="n">
        <v>10150</v>
      </c>
      <c r="K16" s="17" t="n">
        <v>10150</v>
      </c>
      <c r="L16" s="17" t="n">
        <v>10150</v>
      </c>
      <c r="M16" s="17" t="n">
        <v>10150</v>
      </c>
      <c r="N16" s="17" t="n">
        <v>10150</v>
      </c>
      <c r="O16" s="17">
        <f>IF($A16="","",SUM(C16:N16))</f>
        <v/>
      </c>
      <c r="P16">
        <f>IF($A16="","",IFERROR(VLOOKUP($A16,Mapping!$A$2:$D$500,3,FALSE),"UNMAPPED"))</f>
        <v/>
      </c>
      <c r="Q16">
        <f>IF($A16="","",IFERROR(VLOOKUP($A16,Mapping!$A$2:$D$500,4,FALSE),"UNMAPPED"))</f>
        <v/>
      </c>
    </row>
    <row r="17">
      <c r="A17" s="16" t="n">
        <v>7006</v>
      </c>
      <c r="B17" t="inlineStr">
        <is>
          <t>Employer's NI</t>
        </is>
      </c>
      <c r="C17" s="17" t="n">
        <v>3022.32</v>
      </c>
      <c r="D17" s="17" t="n">
        <v>3301.77</v>
      </c>
      <c r="E17" s="17" t="n">
        <v>3076.3</v>
      </c>
      <c r="F17" s="17" t="n">
        <v>3047.18</v>
      </c>
      <c r="G17" s="17" t="n">
        <v>3062.09</v>
      </c>
      <c r="H17" s="17" t="n">
        <v>3295.16</v>
      </c>
      <c r="I17" s="17" t="n">
        <v>3450.73</v>
      </c>
      <c r="J17" s="17" t="n">
        <v>3274.39</v>
      </c>
      <c r="K17" s="17" t="n">
        <v>3079.67</v>
      </c>
      <c r="L17" s="17" t="n">
        <v>3024.89</v>
      </c>
      <c r="M17" s="17" t="n">
        <v>3024.92</v>
      </c>
      <c r="N17" s="17" t="n">
        <v>3243.7</v>
      </c>
      <c r="O17" s="17">
        <f>IF($A17="","",SUM(C17:N17))</f>
        <v/>
      </c>
      <c r="P17">
        <f>IF($A17="","",IFERROR(VLOOKUP($A17,Mapping!$A$2:$D$500,3,FALSE),"UNMAPPED"))</f>
        <v/>
      </c>
      <c r="Q17">
        <f>IF($A17="","",IFERROR(VLOOKUP($A17,Mapping!$A$2:$D$500,4,FALSE),"UNMAPPED"))</f>
        <v/>
      </c>
    </row>
    <row r="18">
      <c r="A18" s="16" t="n">
        <v>7010</v>
      </c>
      <c r="B18" t="inlineStr">
        <is>
          <t>Employer's pension contributions</t>
        </is>
      </c>
      <c r="C18" s="17" t="n">
        <v>891.96</v>
      </c>
      <c r="D18" s="17" t="n">
        <v>947.86</v>
      </c>
      <c r="E18" s="17" t="n">
        <v>902.76</v>
      </c>
      <c r="F18" s="17" t="n">
        <v>896.9400000000001</v>
      </c>
      <c r="G18" s="17" t="n">
        <v>899.92</v>
      </c>
      <c r="H18" s="17" t="n">
        <v>946.53</v>
      </c>
      <c r="I18" s="17" t="n">
        <v>977.65</v>
      </c>
      <c r="J18" s="17" t="n">
        <v>942.38</v>
      </c>
      <c r="K18" s="17" t="n">
        <v>903.4299999999999</v>
      </c>
      <c r="L18" s="17" t="n">
        <v>892.48</v>
      </c>
      <c r="M18" s="17" t="n">
        <v>892.49</v>
      </c>
      <c r="N18" s="17" t="n">
        <v>936.24</v>
      </c>
      <c r="O18" s="17">
        <f>IF($A18="","",SUM(C18:N18))</f>
        <v/>
      </c>
      <c r="P18">
        <f>IF($A18="","",IFERROR(VLOOKUP($A18,Mapping!$A$2:$D$500,3,FALSE),"UNMAPPED"))</f>
        <v/>
      </c>
      <c r="Q18">
        <f>IF($A18="","",IFERROR(VLOOKUP($A18,Mapping!$A$2:$D$500,4,FALSE),"UNMAPPED"))</f>
        <v/>
      </c>
    </row>
    <row r="19">
      <c r="A19" s="16" t="n">
        <v>7100</v>
      </c>
      <c r="B19" t="inlineStr">
        <is>
          <t>Rent</t>
        </is>
      </c>
      <c r="C19" s="17" t="n">
        <v>4250</v>
      </c>
      <c r="D19" s="17" t="n">
        <v>4250</v>
      </c>
      <c r="E19" s="17" t="n">
        <v>4250</v>
      </c>
      <c r="F19" s="17" t="n">
        <v>4250</v>
      </c>
      <c r="G19" s="17" t="n">
        <v>4250</v>
      </c>
      <c r="H19" s="17" t="n">
        <v>4250</v>
      </c>
      <c r="I19" s="17" t="n">
        <v>4250</v>
      </c>
      <c r="J19" s="17" t="n">
        <v>4250</v>
      </c>
      <c r="K19" s="17" t="n">
        <v>4250</v>
      </c>
      <c r="L19" s="17" t="n">
        <v>4250</v>
      </c>
      <c r="M19" s="17" t="n">
        <v>4250</v>
      </c>
      <c r="N19" s="17" t="n">
        <v>4250</v>
      </c>
      <c r="O19" s="17">
        <f>IF($A19="","",SUM(C19:N19))</f>
        <v/>
      </c>
      <c r="P19">
        <f>IF($A19="","",IFERROR(VLOOKUP($A19,Mapping!$A$2:$D$500,3,FALSE),"UNMAPPED"))</f>
        <v/>
      </c>
      <c r="Q19">
        <f>IF($A19="","",IFERROR(VLOOKUP($A19,Mapping!$A$2:$D$500,4,FALSE),"UNMAPPED"))</f>
        <v/>
      </c>
    </row>
    <row r="20">
      <c r="A20" s="16" t="n">
        <v>7103</v>
      </c>
      <c r="B20" t="inlineStr">
        <is>
          <t>Business rates</t>
        </is>
      </c>
      <c r="C20" s="17" t="n">
        <v>1186</v>
      </c>
      <c r="D20" s="17" t="n">
        <v>1186</v>
      </c>
      <c r="E20" s="17" t="n">
        <v>1186</v>
      </c>
      <c r="F20" s="17" t="n">
        <v>1186</v>
      </c>
      <c r="G20" s="17" t="n">
        <v>1186</v>
      </c>
      <c r="H20" s="17" t="n">
        <v>1186</v>
      </c>
      <c r="I20" s="17" t="n">
        <v>1186</v>
      </c>
      <c r="J20" s="17" t="n">
        <v>1186</v>
      </c>
      <c r="K20" s="17" t="n">
        <v>1186</v>
      </c>
      <c r="L20" s="17" t="n">
        <v>1186</v>
      </c>
      <c r="M20" s="17" t="n">
        <v>0</v>
      </c>
      <c r="N20" s="17" t="n">
        <v>0</v>
      </c>
      <c r="O20" s="17">
        <f>IF($A20="","",SUM(C20:N20))</f>
        <v/>
      </c>
      <c r="P20">
        <f>IF($A20="","",IFERROR(VLOOKUP($A20,Mapping!$A$2:$D$500,3,FALSE),"UNMAPPED"))</f>
        <v/>
      </c>
      <c r="Q20">
        <f>IF($A20="","",IFERROR(VLOOKUP($A20,Mapping!$A$2:$D$500,4,FALSE),"UNMAPPED"))</f>
        <v/>
      </c>
    </row>
    <row r="21">
      <c r="A21" s="16" t="n">
        <v>7200</v>
      </c>
      <c r="B21" t="inlineStr">
        <is>
          <t>Light, heat and power</t>
        </is>
      </c>
      <c r="C21" s="17" t="n">
        <v>1671.41</v>
      </c>
      <c r="D21" s="17" t="n">
        <v>1583.08</v>
      </c>
      <c r="E21" s="17" t="n">
        <v>1628.88</v>
      </c>
      <c r="F21" s="17" t="n">
        <v>1569.39</v>
      </c>
      <c r="G21" s="17" t="n">
        <v>1562.03</v>
      </c>
      <c r="H21" s="17" t="n">
        <v>1542.82</v>
      </c>
      <c r="I21" s="17" t="n">
        <v>1755.5</v>
      </c>
      <c r="J21" s="17" t="n">
        <v>2669.02</v>
      </c>
      <c r="K21" s="17" t="n">
        <v>2434.43</v>
      </c>
      <c r="L21" s="17" t="n">
        <v>2405.71</v>
      </c>
      <c r="M21" s="17" t="n">
        <v>2738.02</v>
      </c>
      <c r="N21" s="17" t="n">
        <v>1693.27</v>
      </c>
      <c r="O21" s="17">
        <f>IF($A21="","",SUM(C21:N21))</f>
        <v/>
      </c>
      <c r="P21">
        <f>IF($A21="","",IFERROR(VLOOKUP($A21,Mapping!$A$2:$D$500,3,FALSE),"UNMAPPED"))</f>
        <v/>
      </c>
      <c r="Q21">
        <f>IF($A21="","",IFERROR(VLOOKUP($A21,Mapping!$A$2:$D$500,4,FALSE),"UNMAPPED"))</f>
        <v/>
      </c>
    </row>
    <row r="22">
      <c r="A22" s="16" t="n">
        <v>7300</v>
      </c>
      <c r="B22" t="inlineStr">
        <is>
          <t>Vehicle running costs</t>
        </is>
      </c>
      <c r="C22" s="17" t="n">
        <v>2589.33</v>
      </c>
      <c r="D22" s="17" t="n">
        <v>2583.92</v>
      </c>
      <c r="E22" s="17" t="n">
        <v>2528.92</v>
      </c>
      <c r="F22" s="17" t="n">
        <v>2549.46</v>
      </c>
      <c r="G22" s="17" t="n">
        <v>2225.43</v>
      </c>
      <c r="H22" s="17" t="n">
        <v>2424.2</v>
      </c>
      <c r="I22" s="17" t="n">
        <v>2435.32</v>
      </c>
      <c r="J22" s="17" t="n">
        <v>2555.73</v>
      </c>
      <c r="K22" s="17" t="n">
        <v>2531.93</v>
      </c>
      <c r="L22" s="17" t="n">
        <v>2341.48</v>
      </c>
      <c r="M22" s="17" t="n">
        <v>2546.84</v>
      </c>
      <c r="N22" s="17" t="n">
        <v>2192.2</v>
      </c>
      <c r="O22" s="17">
        <f>IF($A22="","",SUM(C22:N22))</f>
        <v/>
      </c>
      <c r="P22">
        <f>IF($A22="","",IFERROR(VLOOKUP($A22,Mapping!$A$2:$D$500,3,FALSE),"UNMAPPED"))</f>
        <v/>
      </c>
      <c r="Q22">
        <f>IF($A22="","",IFERROR(VLOOKUP($A22,Mapping!$A$2:$D$500,4,FALSE),"UNMAPPED"))</f>
        <v/>
      </c>
    </row>
    <row r="23">
      <c r="A23" s="16" t="n">
        <v>7502</v>
      </c>
      <c r="B23" t="inlineStr">
        <is>
          <t>Telephone and internet</t>
        </is>
      </c>
      <c r="C23" s="17" t="n">
        <v>318.4</v>
      </c>
      <c r="D23" s="17" t="n">
        <v>318.4</v>
      </c>
      <c r="E23" s="17" t="n">
        <v>318.4</v>
      </c>
      <c r="F23" s="17" t="n">
        <v>318.4</v>
      </c>
      <c r="G23" s="17" t="n">
        <v>318.4</v>
      </c>
      <c r="H23" s="17" t="n">
        <v>318.4</v>
      </c>
      <c r="I23" s="17" t="n">
        <v>318.4</v>
      </c>
      <c r="J23" s="17" t="n">
        <v>318.4</v>
      </c>
      <c r="K23" s="17" t="n">
        <v>318.4</v>
      </c>
      <c r="L23" s="17" t="n">
        <v>318.4</v>
      </c>
      <c r="M23" s="17" t="n">
        <v>318.4</v>
      </c>
      <c r="N23" s="17" t="n">
        <v>318.4</v>
      </c>
      <c r="O23" s="17">
        <f>IF($A23="","",SUM(C23:N23))</f>
        <v/>
      </c>
      <c r="P23">
        <f>IF($A23="","",IFERROR(VLOOKUP($A23,Mapping!$A$2:$D$500,3,FALSE),"UNMAPPED"))</f>
        <v/>
      </c>
      <c r="Q23">
        <f>IF($A23="","",IFERROR(VLOOKUP($A23,Mapping!$A$2:$D$500,4,FALSE),"UNMAPPED"))</f>
        <v/>
      </c>
    </row>
    <row r="24">
      <c r="A24" s="16" t="n">
        <v>7504</v>
      </c>
      <c r="B24" t="inlineStr">
        <is>
          <t>Software subscriptions</t>
        </is>
      </c>
      <c r="C24" s="17" t="n">
        <v>0</v>
      </c>
      <c r="D24" s="17" t="n">
        <v>0</v>
      </c>
      <c r="E24" s="17" t="n">
        <v>0</v>
      </c>
      <c r="F24" s="17" t="n">
        <v>0</v>
      </c>
      <c r="G24" s="17" t="n">
        <v>0</v>
      </c>
      <c r="H24" s="17" t="n">
        <v>0</v>
      </c>
      <c r="I24" s="17" t="n">
        <v>425</v>
      </c>
      <c r="J24" s="17" t="n">
        <v>425</v>
      </c>
      <c r="K24" s="17" t="n">
        <v>425</v>
      </c>
      <c r="L24" s="17" t="n">
        <v>425</v>
      </c>
      <c r="M24" s="17" t="n">
        <v>425</v>
      </c>
      <c r="N24" s="17" t="n">
        <v>425</v>
      </c>
      <c r="O24" s="17">
        <f>IF($A24="","",SUM(C24:N24))</f>
        <v/>
      </c>
      <c r="P24">
        <f>IF($A24="","",IFERROR(VLOOKUP($A24,Mapping!$A$2:$D$500,3,FALSE),"UNMAPPED"))</f>
        <v/>
      </c>
      <c r="Q24">
        <f>IF($A24="","",IFERROR(VLOOKUP($A24,Mapping!$A$2:$D$500,4,FALSE),"UNMAPPED"))</f>
        <v/>
      </c>
    </row>
    <row r="25">
      <c r="A25" s="16" t="n">
        <v>7600</v>
      </c>
      <c r="B25" t="inlineStr">
        <is>
          <t>Accountancy fees</t>
        </is>
      </c>
      <c r="C25" s="17" t="n">
        <v>575</v>
      </c>
      <c r="D25" s="17" t="n">
        <v>575</v>
      </c>
      <c r="E25" s="17" t="n">
        <v>575</v>
      </c>
      <c r="F25" s="17" t="n">
        <v>575</v>
      </c>
      <c r="G25" s="17" t="n">
        <v>575</v>
      </c>
      <c r="H25" s="17" t="n">
        <v>575</v>
      </c>
      <c r="I25" s="17" t="n">
        <v>575</v>
      </c>
      <c r="J25" s="17" t="n">
        <v>575</v>
      </c>
      <c r="K25" s="17" t="n">
        <v>575</v>
      </c>
      <c r="L25" s="17" t="n">
        <v>575</v>
      </c>
      <c r="M25" s="17" t="n">
        <v>575</v>
      </c>
      <c r="N25" s="17" t="n">
        <v>575</v>
      </c>
      <c r="O25" s="17">
        <f>IF($A25="","",SUM(C25:N25))</f>
        <v/>
      </c>
      <c r="P25">
        <f>IF($A25="","",IFERROR(VLOOKUP($A25,Mapping!$A$2:$D$500,3,FALSE),"UNMAPPED"))</f>
        <v/>
      </c>
      <c r="Q25">
        <f>IF($A25="","",IFERROR(VLOOKUP($A25,Mapping!$A$2:$D$500,4,FALSE),"UNMAPPED"))</f>
        <v/>
      </c>
    </row>
    <row r="26">
      <c r="A26" s="16" t="n">
        <v>7903</v>
      </c>
      <c r="B26" t="inlineStr">
        <is>
          <t>Loan interest</t>
        </is>
      </c>
      <c r="C26" s="17" t="n">
        <v>1020</v>
      </c>
      <c r="D26" s="17" t="n">
        <v>1005.5</v>
      </c>
      <c r="E26" s="17" t="n">
        <v>991</v>
      </c>
      <c r="F26" s="17" t="n">
        <v>976.5</v>
      </c>
      <c r="G26" s="17" t="n">
        <v>962</v>
      </c>
      <c r="H26" s="17" t="n">
        <v>947.5</v>
      </c>
      <c r="I26" s="17" t="n">
        <v>933</v>
      </c>
      <c r="J26" s="17" t="n">
        <v>918.5</v>
      </c>
      <c r="K26" s="17" t="n">
        <v>904</v>
      </c>
      <c r="L26" s="17" t="n">
        <v>889.5</v>
      </c>
      <c r="M26" s="17" t="n">
        <v>875</v>
      </c>
      <c r="N26" s="17" t="n">
        <v>860.5</v>
      </c>
      <c r="O26" s="17">
        <f>IF($A26="","",SUM(C26:N26))</f>
        <v/>
      </c>
      <c r="P26">
        <f>IF($A26="","",IFERROR(VLOOKUP($A26,Mapping!$A$2:$D$500,3,FALSE),"UNMAPPED"))</f>
        <v/>
      </c>
      <c r="Q26">
        <f>IF($A26="","",IFERROR(VLOOKUP($A26,Mapping!$A$2:$D$500,4,FALSE),"UNMAPPED"))</f>
        <v/>
      </c>
    </row>
    <row r="27">
      <c r="A27" s="16" t="n">
        <v>8000</v>
      </c>
      <c r="B27" t="inlineStr">
        <is>
          <t>Depreciation</t>
        </is>
      </c>
      <c r="C27" s="17" t="n">
        <v>3140</v>
      </c>
      <c r="D27" s="17" t="n">
        <v>3140</v>
      </c>
      <c r="E27" s="17" t="n">
        <v>3140</v>
      </c>
      <c r="F27" s="17" t="n">
        <v>3140</v>
      </c>
      <c r="G27" s="17" t="n">
        <v>3140</v>
      </c>
      <c r="H27" s="17" t="n">
        <v>3140</v>
      </c>
      <c r="I27" s="17" t="n">
        <v>3140</v>
      </c>
      <c r="J27" s="17" t="n">
        <v>3140</v>
      </c>
      <c r="K27" s="17" t="n">
        <v>3140</v>
      </c>
      <c r="L27" s="17" t="n">
        <v>3140</v>
      </c>
      <c r="M27" s="17" t="n">
        <v>3140</v>
      </c>
      <c r="N27" s="17" t="n">
        <v>3140</v>
      </c>
      <c r="O27" s="17">
        <f>IF($A27="","",SUM(C27:N27))</f>
        <v/>
      </c>
      <c r="P27">
        <f>IF($A27="","",IFERROR(VLOOKUP($A27,Mapping!$A$2:$D$500,3,FALSE),"UNMAPPED"))</f>
        <v/>
      </c>
      <c r="Q27">
        <f>IF($A27="","",IFERROR(VLOOKUP($A27,Mapping!$A$2:$D$500,4,FALSE),"UNMAPPED"))</f>
        <v/>
      </c>
    </row>
    <row r="28">
      <c r="A28" s="16" t="n">
        <v>8200</v>
      </c>
      <c r="B28" t="inlineStr">
        <is>
          <t>Insurance</t>
        </is>
      </c>
      <c r="C28" s="17" t="n">
        <v>1864</v>
      </c>
      <c r="D28" s="17" t="n">
        <v>0</v>
      </c>
      <c r="E28" s="17" t="n">
        <v>0</v>
      </c>
      <c r="F28" s="17" t="n">
        <v>0</v>
      </c>
      <c r="G28" s="17" t="n">
        <v>0</v>
      </c>
      <c r="H28" s="17" t="n">
        <v>0</v>
      </c>
      <c r="I28" s="17" t="n">
        <v>0</v>
      </c>
      <c r="J28" s="17" t="n">
        <v>0</v>
      </c>
      <c r="K28" s="17" t="n">
        <v>0</v>
      </c>
      <c r="L28" s="17" t="n">
        <v>0</v>
      </c>
      <c r="M28" s="17" t="n">
        <v>0</v>
      </c>
      <c r="N28" s="17" t="n">
        <v>0</v>
      </c>
      <c r="O28" s="17">
        <f>IF($A28="","",SUM(C28:N28))</f>
        <v/>
      </c>
      <c r="P28">
        <f>IF($A28="","",IFERROR(VLOOKUP($A28,Mapping!$A$2:$D$500,3,FALSE),"UNMAPPED"))</f>
        <v/>
      </c>
      <c r="Q28">
        <f>IF($A28="","",IFERROR(VLOOKUP($A28,Mapping!$A$2:$D$500,4,FALSE),"UNMAPPED"))</f>
        <v/>
      </c>
    </row>
    <row r="29">
      <c r="A29" s="16" t="n">
        <v>8400</v>
      </c>
      <c r="B29" t="inlineStr">
        <is>
          <t>Advertising and marketing</t>
        </is>
      </c>
      <c r="C29" s="17" t="n">
        <v>2154.28</v>
      </c>
      <c r="D29" s="17" t="n">
        <v>2897.49</v>
      </c>
      <c r="E29" s="17" t="n">
        <v>2861.42</v>
      </c>
      <c r="F29" s="17" t="n">
        <v>2289.56</v>
      </c>
      <c r="G29" s="17" t="n">
        <v>2380.56</v>
      </c>
      <c r="H29" s="17" t="n">
        <v>2059.1</v>
      </c>
      <c r="I29" s="17" t="n">
        <v>2182.45</v>
      </c>
      <c r="J29" s="17" t="n">
        <v>2837.45</v>
      </c>
      <c r="K29" s="17" t="n">
        <v>2912.56</v>
      </c>
      <c r="L29" s="17" t="n">
        <v>2264.99</v>
      </c>
      <c r="M29" s="17" t="n">
        <v>1974.71</v>
      </c>
      <c r="N29" s="17" t="n">
        <v>2085.46</v>
      </c>
      <c r="O29" s="17">
        <f>IF($A29="","",SUM(C29:N29))</f>
        <v/>
      </c>
      <c r="P29">
        <f>IF($A29="","",IFERROR(VLOOKUP($A29,Mapping!$A$2:$D$500,3,FALSE),"UNMAPPED"))</f>
        <v/>
      </c>
      <c r="Q29">
        <f>IF($A29="","",IFERROR(VLOOKUP($A29,Mapping!$A$2:$D$500,4,FALSE),"UNMAPPED"))</f>
        <v/>
      </c>
    </row>
    <row r="30">
      <c r="O30" s="17">
        <f>IF($A30="","",SUM(C30:N30))</f>
        <v/>
      </c>
      <c r="P30">
        <f>IF($A30="","",IFERROR(VLOOKUP($A30,Mapping!$A$2:$D$500,3,FALSE),"UNMAPPED"))</f>
        <v/>
      </c>
      <c r="Q30">
        <f>IF($A30="","",IFERROR(VLOOKUP($A30,Mapping!$A$2:$D$500,4,FALSE),"UNMAPPED"))</f>
        <v/>
      </c>
    </row>
    <row r="31">
      <c r="O31" s="17">
        <f>IF($A31="","",SUM(C31:N31))</f>
        <v/>
      </c>
      <c r="P31">
        <f>IF($A31="","",IFERROR(VLOOKUP($A31,Mapping!$A$2:$D$500,3,FALSE),"UNMAPPED"))</f>
        <v/>
      </c>
      <c r="Q31">
        <f>IF($A31="","",IFERROR(VLOOKUP($A31,Mapping!$A$2:$D$500,4,FALSE),"UNMAPPED"))</f>
        <v/>
      </c>
    </row>
    <row r="32">
      <c r="O32" s="17">
        <f>IF($A32="","",SUM(C32:N32))</f>
        <v/>
      </c>
      <c r="P32">
        <f>IF($A32="","",IFERROR(VLOOKUP($A32,Mapping!$A$2:$D$500,3,FALSE),"UNMAPPED"))</f>
        <v/>
      </c>
      <c r="Q32">
        <f>IF($A32="","",IFERROR(VLOOKUP($A32,Mapping!$A$2:$D$500,4,FALSE),"UNMAPPED"))</f>
        <v/>
      </c>
    </row>
    <row r="33">
      <c r="O33" s="17">
        <f>IF($A33="","",SUM(C33:N33))</f>
        <v/>
      </c>
      <c r="P33">
        <f>IF($A33="","",IFERROR(VLOOKUP($A33,Mapping!$A$2:$D$500,3,FALSE),"UNMAPPED"))</f>
        <v/>
      </c>
      <c r="Q33">
        <f>IF($A33="","",IFERROR(VLOOKUP($A33,Mapping!$A$2:$D$500,4,FALSE),"UNMAPPED"))</f>
        <v/>
      </c>
    </row>
    <row r="34">
      <c r="O34" s="17">
        <f>IF($A34="","",SUM(C34:N34))</f>
        <v/>
      </c>
      <c r="P34">
        <f>IF($A34="","",IFERROR(VLOOKUP($A34,Mapping!$A$2:$D$500,3,FALSE),"UNMAPPED"))</f>
        <v/>
      </c>
      <c r="Q34">
        <f>IF($A34="","",IFERROR(VLOOKUP($A34,Mapping!$A$2:$D$500,4,FALSE),"UNMAPPED"))</f>
        <v/>
      </c>
    </row>
    <row r="35">
      <c r="O35" s="17">
        <f>IF($A35="","",SUM(C35:N35))</f>
        <v/>
      </c>
      <c r="P35">
        <f>IF($A35="","",IFERROR(VLOOKUP($A35,Mapping!$A$2:$D$500,3,FALSE),"UNMAPPED"))</f>
        <v/>
      </c>
      <c r="Q35">
        <f>IF($A35="","",IFERROR(VLOOKUP($A35,Mapping!$A$2:$D$500,4,FALSE),"UNMAPPED"))</f>
        <v/>
      </c>
    </row>
    <row r="36">
      <c r="O36" s="17">
        <f>IF($A36="","",SUM(C36:N36))</f>
        <v/>
      </c>
      <c r="P36">
        <f>IF($A36="","",IFERROR(VLOOKUP($A36,Mapping!$A$2:$D$500,3,FALSE),"UNMAPPED"))</f>
        <v/>
      </c>
      <c r="Q36">
        <f>IF($A36="","",IFERROR(VLOOKUP($A36,Mapping!$A$2:$D$500,4,FALSE),"UNMAPPED"))</f>
        <v/>
      </c>
    </row>
    <row r="37">
      <c r="O37" s="17">
        <f>IF($A37="","",SUM(C37:N37))</f>
        <v/>
      </c>
      <c r="P37">
        <f>IF($A37="","",IFERROR(VLOOKUP($A37,Mapping!$A$2:$D$500,3,FALSE),"UNMAPPED"))</f>
        <v/>
      </c>
      <c r="Q37">
        <f>IF($A37="","",IFERROR(VLOOKUP($A37,Mapping!$A$2:$D$500,4,FALSE),"UNMAPPED"))</f>
        <v/>
      </c>
    </row>
    <row r="38">
      <c r="O38" s="17">
        <f>IF($A38="","",SUM(C38:N38))</f>
        <v/>
      </c>
      <c r="P38">
        <f>IF($A38="","",IFERROR(VLOOKUP($A38,Mapping!$A$2:$D$500,3,FALSE),"UNMAPPED"))</f>
        <v/>
      </c>
      <c r="Q38">
        <f>IF($A38="","",IFERROR(VLOOKUP($A38,Mapping!$A$2:$D$500,4,FALSE),"UNMAPPED"))</f>
        <v/>
      </c>
    </row>
    <row r="39">
      <c r="O39" s="17">
        <f>IF($A39="","",SUM(C39:N39))</f>
        <v/>
      </c>
      <c r="P39">
        <f>IF($A39="","",IFERROR(VLOOKUP($A39,Mapping!$A$2:$D$500,3,FALSE),"UNMAPPED"))</f>
        <v/>
      </c>
      <c r="Q39">
        <f>IF($A39="","",IFERROR(VLOOKUP($A39,Mapping!$A$2:$D$500,4,FALSE),"UNMAPPED"))</f>
        <v/>
      </c>
    </row>
    <row r="40">
      <c r="O40" s="17">
        <f>IF($A40="","",SUM(C40:N40))</f>
        <v/>
      </c>
      <c r="P40">
        <f>IF($A40="","",IFERROR(VLOOKUP($A40,Mapping!$A$2:$D$500,3,FALSE),"UNMAPPED"))</f>
        <v/>
      </c>
      <c r="Q40">
        <f>IF($A40="","",IFERROR(VLOOKUP($A40,Mapping!$A$2:$D$500,4,FALSE),"UNMAPPED"))</f>
        <v/>
      </c>
    </row>
    <row r="41">
      <c r="O41" s="17">
        <f>IF($A41="","",SUM(C41:N41))</f>
        <v/>
      </c>
      <c r="P41">
        <f>IF($A41="","",IFERROR(VLOOKUP($A41,Mapping!$A$2:$D$500,3,FALSE),"UNMAPPED"))</f>
        <v/>
      </c>
      <c r="Q41">
        <f>IF($A41="","",IFERROR(VLOOKUP($A41,Mapping!$A$2:$D$500,4,FALSE),"UNMAPPED"))</f>
        <v/>
      </c>
    </row>
    <row r="42">
      <c r="O42" s="17">
        <f>IF($A42="","",SUM(C42:N42))</f>
        <v/>
      </c>
      <c r="P42">
        <f>IF($A42="","",IFERROR(VLOOKUP($A42,Mapping!$A$2:$D$500,3,FALSE),"UNMAPPED"))</f>
        <v/>
      </c>
      <c r="Q42">
        <f>IF($A42="","",IFERROR(VLOOKUP($A42,Mapping!$A$2:$D$500,4,FALSE),"UNMAPPED"))</f>
        <v/>
      </c>
    </row>
    <row r="43">
      <c r="O43" s="17">
        <f>IF($A43="","",SUM(C43:N43))</f>
        <v/>
      </c>
      <c r="P43">
        <f>IF($A43="","",IFERROR(VLOOKUP($A43,Mapping!$A$2:$D$500,3,FALSE),"UNMAPPED"))</f>
        <v/>
      </c>
      <c r="Q43">
        <f>IF($A43="","",IFERROR(VLOOKUP($A43,Mapping!$A$2:$D$500,4,FALSE),"UNMAPPED"))</f>
        <v/>
      </c>
    </row>
    <row r="44">
      <c r="O44" s="17">
        <f>IF($A44="","",SUM(C44:N44))</f>
        <v/>
      </c>
      <c r="P44">
        <f>IF($A44="","",IFERROR(VLOOKUP($A44,Mapping!$A$2:$D$500,3,FALSE),"UNMAPPED"))</f>
        <v/>
      </c>
      <c r="Q44">
        <f>IF($A44="","",IFERROR(VLOOKUP($A44,Mapping!$A$2:$D$500,4,FALSE),"UNMAPPED"))</f>
        <v/>
      </c>
    </row>
    <row r="45">
      <c r="O45" s="17">
        <f>IF($A45="","",SUM(C45:N45))</f>
        <v/>
      </c>
      <c r="P45">
        <f>IF($A45="","",IFERROR(VLOOKUP($A45,Mapping!$A$2:$D$500,3,FALSE),"UNMAPPED"))</f>
        <v/>
      </c>
      <c r="Q45">
        <f>IF($A45="","",IFERROR(VLOOKUP($A45,Mapping!$A$2:$D$500,4,FALSE),"UNMAPPED"))</f>
        <v/>
      </c>
    </row>
    <row r="46">
      <c r="O46" s="17">
        <f>IF($A46="","",SUM(C46:N46))</f>
        <v/>
      </c>
      <c r="P46">
        <f>IF($A46="","",IFERROR(VLOOKUP($A46,Mapping!$A$2:$D$500,3,FALSE),"UNMAPPED"))</f>
        <v/>
      </c>
      <c r="Q46">
        <f>IF($A46="","",IFERROR(VLOOKUP($A46,Mapping!$A$2:$D$500,4,FALSE),"UNMAPPED"))</f>
        <v/>
      </c>
    </row>
    <row r="47">
      <c r="O47" s="17">
        <f>IF($A47="","",SUM(C47:N47))</f>
        <v/>
      </c>
      <c r="P47">
        <f>IF($A47="","",IFERROR(VLOOKUP($A47,Mapping!$A$2:$D$500,3,FALSE),"UNMAPPED"))</f>
        <v/>
      </c>
      <c r="Q47">
        <f>IF($A47="","",IFERROR(VLOOKUP($A47,Mapping!$A$2:$D$500,4,FALSE),"UNMAPPED"))</f>
        <v/>
      </c>
    </row>
    <row r="48">
      <c r="O48" s="17">
        <f>IF($A48="","",SUM(C48:N48))</f>
        <v/>
      </c>
      <c r="P48">
        <f>IF($A48="","",IFERROR(VLOOKUP($A48,Mapping!$A$2:$D$500,3,FALSE),"UNMAPPED"))</f>
        <v/>
      </c>
      <c r="Q48">
        <f>IF($A48="","",IFERROR(VLOOKUP($A48,Mapping!$A$2:$D$500,4,FALSE),"UNMAPPED"))</f>
        <v/>
      </c>
    </row>
    <row r="49">
      <c r="O49" s="17">
        <f>IF($A49="","",SUM(C49:N49))</f>
        <v/>
      </c>
      <c r="P49">
        <f>IF($A49="","",IFERROR(VLOOKUP($A49,Mapping!$A$2:$D$500,3,FALSE),"UNMAPPED"))</f>
        <v/>
      </c>
      <c r="Q49">
        <f>IF($A49="","",IFERROR(VLOOKUP($A49,Mapping!$A$2:$D$500,4,FALSE),"UNMAPPED"))</f>
        <v/>
      </c>
    </row>
    <row r="50">
      <c r="O50" s="17">
        <f>IF($A50="","",SUM(C50:N50))</f>
        <v/>
      </c>
      <c r="P50">
        <f>IF($A50="","",IFERROR(VLOOKUP($A50,Mapping!$A$2:$D$500,3,FALSE),"UNMAPPED"))</f>
        <v/>
      </c>
      <c r="Q50">
        <f>IF($A50="","",IFERROR(VLOOKUP($A50,Mapping!$A$2:$D$500,4,FALSE),"UNMAPPED"))</f>
        <v/>
      </c>
    </row>
    <row r="51">
      <c r="O51" s="17">
        <f>IF($A51="","",SUM(C51:N51))</f>
        <v/>
      </c>
      <c r="P51">
        <f>IF($A51="","",IFERROR(VLOOKUP($A51,Mapping!$A$2:$D$500,3,FALSE),"UNMAPPED"))</f>
        <v/>
      </c>
      <c r="Q51">
        <f>IF($A51="","",IFERROR(VLOOKUP($A51,Mapping!$A$2:$D$500,4,FALSE),"UNMAPPED"))</f>
        <v/>
      </c>
    </row>
    <row r="52">
      <c r="O52" s="17">
        <f>IF($A52="","",SUM(C52:N52))</f>
        <v/>
      </c>
      <c r="P52">
        <f>IF($A52="","",IFERROR(VLOOKUP($A52,Mapping!$A$2:$D$500,3,FALSE),"UNMAPPED"))</f>
        <v/>
      </c>
      <c r="Q52">
        <f>IF($A52="","",IFERROR(VLOOKUP($A52,Mapping!$A$2:$D$500,4,FALSE),"UNMAPPED"))</f>
        <v/>
      </c>
    </row>
    <row r="53">
      <c r="O53" s="17">
        <f>IF($A53="","",SUM(C53:N53))</f>
        <v/>
      </c>
      <c r="P53">
        <f>IF($A53="","",IFERROR(VLOOKUP($A53,Mapping!$A$2:$D$500,3,FALSE),"UNMAPPED"))</f>
        <v/>
      </c>
      <c r="Q53">
        <f>IF($A53="","",IFERROR(VLOOKUP($A53,Mapping!$A$2:$D$500,4,FALSE),"UNMAPPED"))</f>
        <v/>
      </c>
    </row>
    <row r="54">
      <c r="O54" s="17">
        <f>IF($A54="","",SUM(C54:N54))</f>
        <v/>
      </c>
      <c r="P54">
        <f>IF($A54="","",IFERROR(VLOOKUP($A54,Mapping!$A$2:$D$500,3,FALSE),"UNMAPPED"))</f>
        <v/>
      </c>
      <c r="Q54">
        <f>IF($A54="","",IFERROR(VLOOKUP($A54,Mapping!$A$2:$D$500,4,FALSE),"UNMAPPED"))</f>
        <v/>
      </c>
    </row>
    <row r="55">
      <c r="O55" s="17">
        <f>IF($A55="","",SUM(C55:N55))</f>
        <v/>
      </c>
      <c r="P55">
        <f>IF($A55="","",IFERROR(VLOOKUP($A55,Mapping!$A$2:$D$500,3,FALSE),"UNMAPPED"))</f>
        <v/>
      </c>
      <c r="Q55">
        <f>IF($A55="","",IFERROR(VLOOKUP($A55,Mapping!$A$2:$D$500,4,FALSE),"UNMAPPED"))</f>
        <v/>
      </c>
    </row>
    <row r="56">
      <c r="O56" s="17">
        <f>IF($A56="","",SUM(C56:N56))</f>
        <v/>
      </c>
      <c r="P56">
        <f>IF($A56="","",IFERROR(VLOOKUP($A56,Mapping!$A$2:$D$500,3,FALSE),"UNMAPPED"))</f>
        <v/>
      </c>
      <c r="Q56">
        <f>IF($A56="","",IFERROR(VLOOKUP($A56,Mapping!$A$2:$D$500,4,FALSE),"UNMAPPED"))</f>
        <v/>
      </c>
    </row>
    <row r="57">
      <c r="O57" s="17">
        <f>IF($A57="","",SUM(C57:N57))</f>
        <v/>
      </c>
      <c r="P57">
        <f>IF($A57="","",IFERROR(VLOOKUP($A57,Mapping!$A$2:$D$500,3,FALSE),"UNMAPPED"))</f>
        <v/>
      </c>
      <c r="Q57">
        <f>IF($A57="","",IFERROR(VLOOKUP($A57,Mapping!$A$2:$D$500,4,FALSE),"UNMAPPED"))</f>
        <v/>
      </c>
    </row>
    <row r="58">
      <c r="O58" s="17">
        <f>IF($A58="","",SUM(C58:N58))</f>
        <v/>
      </c>
      <c r="P58">
        <f>IF($A58="","",IFERROR(VLOOKUP($A58,Mapping!$A$2:$D$500,3,FALSE),"UNMAPPED"))</f>
        <v/>
      </c>
      <c r="Q58">
        <f>IF($A58="","",IFERROR(VLOOKUP($A58,Mapping!$A$2:$D$500,4,FALSE),"UNMAPPED"))</f>
        <v/>
      </c>
    </row>
    <row r="59">
      <c r="O59" s="17">
        <f>IF($A59="","",SUM(C59:N59))</f>
        <v/>
      </c>
      <c r="P59">
        <f>IF($A59="","",IFERROR(VLOOKUP($A59,Mapping!$A$2:$D$500,3,FALSE),"UNMAPPED"))</f>
        <v/>
      </c>
      <c r="Q59">
        <f>IF($A59="","",IFERROR(VLOOKUP($A59,Mapping!$A$2:$D$500,4,FALSE),"UNMAPPED"))</f>
        <v/>
      </c>
    </row>
    <row r="60">
      <c r="O60" s="17">
        <f>IF($A60="","",SUM(C60:N60))</f>
        <v/>
      </c>
      <c r="P60">
        <f>IF($A60="","",IFERROR(VLOOKUP($A60,Mapping!$A$2:$D$500,3,FALSE),"UNMAPPED"))</f>
        <v/>
      </c>
      <c r="Q60">
        <f>IF($A60="","",IFERROR(VLOOKUP($A60,Mapping!$A$2:$D$500,4,FALSE),"UNMAPPED"))</f>
        <v/>
      </c>
    </row>
    <row r="61">
      <c r="O61" s="17">
        <f>IF($A61="","",SUM(C61:N61))</f>
        <v/>
      </c>
      <c r="P61">
        <f>IF($A61="","",IFERROR(VLOOKUP($A61,Mapping!$A$2:$D$500,3,FALSE),"UNMAPPED"))</f>
        <v/>
      </c>
      <c r="Q61">
        <f>IF($A61="","",IFERROR(VLOOKUP($A61,Mapping!$A$2:$D$500,4,FALSE),"UNMAPPED"))</f>
        <v/>
      </c>
    </row>
    <row r="62">
      <c r="O62" s="17">
        <f>IF($A62="","",SUM(C62:N62))</f>
        <v/>
      </c>
      <c r="P62">
        <f>IF($A62="","",IFERROR(VLOOKUP($A62,Mapping!$A$2:$D$500,3,FALSE),"UNMAPPED"))</f>
        <v/>
      </c>
      <c r="Q62">
        <f>IF($A62="","",IFERROR(VLOOKUP($A62,Mapping!$A$2:$D$500,4,FALSE),"UNMAPPED"))</f>
        <v/>
      </c>
    </row>
    <row r="63">
      <c r="O63" s="17">
        <f>IF($A63="","",SUM(C63:N63))</f>
        <v/>
      </c>
      <c r="P63">
        <f>IF($A63="","",IFERROR(VLOOKUP($A63,Mapping!$A$2:$D$500,3,FALSE),"UNMAPPED"))</f>
        <v/>
      </c>
      <c r="Q63">
        <f>IF($A63="","",IFERROR(VLOOKUP($A63,Mapping!$A$2:$D$500,4,FALSE),"UNMAPPED"))</f>
        <v/>
      </c>
    </row>
    <row r="64">
      <c r="O64" s="17">
        <f>IF($A64="","",SUM(C64:N64))</f>
        <v/>
      </c>
      <c r="P64">
        <f>IF($A64="","",IFERROR(VLOOKUP($A64,Mapping!$A$2:$D$500,3,FALSE),"UNMAPPED"))</f>
        <v/>
      </c>
      <c r="Q64">
        <f>IF($A64="","",IFERROR(VLOOKUP($A64,Mapping!$A$2:$D$500,4,FALSE),"UNMAPPED"))</f>
        <v/>
      </c>
    </row>
    <row r="65">
      <c r="O65" s="17">
        <f>IF($A65="","",SUM(C65:N65))</f>
        <v/>
      </c>
      <c r="P65">
        <f>IF($A65="","",IFERROR(VLOOKUP($A65,Mapping!$A$2:$D$500,3,FALSE),"UNMAPPED"))</f>
        <v/>
      </c>
      <c r="Q65">
        <f>IF($A65="","",IFERROR(VLOOKUP($A65,Mapping!$A$2:$D$500,4,FALSE),"UNMAPPED"))</f>
        <v/>
      </c>
    </row>
    <row r="66">
      <c r="O66" s="17">
        <f>IF($A66="","",SUM(C66:N66))</f>
        <v/>
      </c>
      <c r="P66">
        <f>IF($A66="","",IFERROR(VLOOKUP($A66,Mapping!$A$2:$D$500,3,FALSE),"UNMAPPED"))</f>
        <v/>
      </c>
      <c r="Q66">
        <f>IF($A66="","",IFERROR(VLOOKUP($A66,Mapping!$A$2:$D$500,4,FALSE),"UNMAPPED"))</f>
        <v/>
      </c>
    </row>
    <row r="67">
      <c r="O67" s="17">
        <f>IF($A67="","",SUM(C67:N67))</f>
        <v/>
      </c>
      <c r="P67">
        <f>IF($A67="","",IFERROR(VLOOKUP($A67,Mapping!$A$2:$D$500,3,FALSE),"UNMAPPED"))</f>
        <v/>
      </c>
      <c r="Q67">
        <f>IF($A67="","",IFERROR(VLOOKUP($A67,Mapping!$A$2:$D$500,4,FALSE),"UNMAPPED"))</f>
        <v/>
      </c>
    </row>
    <row r="68">
      <c r="O68" s="17">
        <f>IF($A68="","",SUM(C68:N68))</f>
        <v/>
      </c>
      <c r="P68">
        <f>IF($A68="","",IFERROR(VLOOKUP($A68,Mapping!$A$2:$D$500,3,FALSE),"UNMAPPED"))</f>
        <v/>
      </c>
      <c r="Q68">
        <f>IF($A68="","",IFERROR(VLOOKUP($A68,Mapping!$A$2:$D$500,4,FALSE),"UNMAPPED"))</f>
        <v/>
      </c>
    </row>
    <row r="69">
      <c r="O69" s="17">
        <f>IF($A69="","",SUM(C69:N69))</f>
        <v/>
      </c>
      <c r="P69">
        <f>IF($A69="","",IFERROR(VLOOKUP($A69,Mapping!$A$2:$D$500,3,FALSE),"UNMAPPED"))</f>
        <v/>
      </c>
      <c r="Q69">
        <f>IF($A69="","",IFERROR(VLOOKUP($A69,Mapping!$A$2:$D$500,4,FALSE),"UNMAPPED"))</f>
        <v/>
      </c>
    </row>
    <row r="70">
      <c r="O70" s="17">
        <f>IF($A70="","",SUM(C70:N70))</f>
        <v/>
      </c>
      <c r="P70">
        <f>IF($A70="","",IFERROR(VLOOKUP($A70,Mapping!$A$2:$D$500,3,FALSE),"UNMAPPED"))</f>
        <v/>
      </c>
      <c r="Q70">
        <f>IF($A70="","",IFERROR(VLOOKUP($A70,Mapping!$A$2:$D$500,4,FALSE),"UNMAPPED"))</f>
        <v/>
      </c>
    </row>
    <row r="71">
      <c r="O71" s="17">
        <f>IF($A71="","",SUM(C71:N71))</f>
        <v/>
      </c>
      <c r="P71">
        <f>IF($A71="","",IFERROR(VLOOKUP($A71,Mapping!$A$2:$D$500,3,FALSE),"UNMAPPED"))</f>
        <v/>
      </c>
      <c r="Q71">
        <f>IF($A71="","",IFERROR(VLOOKUP($A71,Mapping!$A$2:$D$500,4,FALSE),"UNMAPPED"))</f>
        <v/>
      </c>
    </row>
    <row r="72">
      <c r="O72" s="17">
        <f>IF($A72="","",SUM(C72:N72))</f>
        <v/>
      </c>
      <c r="P72">
        <f>IF($A72="","",IFERROR(VLOOKUP($A72,Mapping!$A$2:$D$500,3,FALSE),"UNMAPPED"))</f>
        <v/>
      </c>
      <c r="Q72">
        <f>IF($A72="","",IFERROR(VLOOKUP($A72,Mapping!$A$2:$D$500,4,FALSE),"UNMAPPED"))</f>
        <v/>
      </c>
    </row>
    <row r="73">
      <c r="O73" s="17">
        <f>IF($A73="","",SUM(C73:N73))</f>
        <v/>
      </c>
      <c r="P73">
        <f>IF($A73="","",IFERROR(VLOOKUP($A73,Mapping!$A$2:$D$500,3,FALSE),"UNMAPPED"))</f>
        <v/>
      </c>
      <c r="Q73">
        <f>IF($A73="","",IFERROR(VLOOKUP($A73,Mapping!$A$2:$D$500,4,FALSE),"UNMAPPED"))</f>
        <v/>
      </c>
    </row>
    <row r="74">
      <c r="O74" s="17">
        <f>IF($A74="","",SUM(C74:N74))</f>
        <v/>
      </c>
      <c r="P74">
        <f>IF($A74="","",IFERROR(VLOOKUP($A74,Mapping!$A$2:$D$500,3,FALSE),"UNMAPPED"))</f>
        <v/>
      </c>
      <c r="Q74">
        <f>IF($A74="","",IFERROR(VLOOKUP($A74,Mapping!$A$2:$D$500,4,FALSE),"UNMAPPED"))</f>
        <v/>
      </c>
    </row>
    <row r="75">
      <c r="O75" s="17">
        <f>IF($A75="","",SUM(C75:N75))</f>
        <v/>
      </c>
      <c r="P75">
        <f>IF($A75="","",IFERROR(VLOOKUP($A75,Mapping!$A$2:$D$500,3,FALSE),"UNMAPPED"))</f>
        <v/>
      </c>
      <c r="Q75">
        <f>IF($A75="","",IFERROR(VLOOKUP($A75,Mapping!$A$2:$D$500,4,FALSE),"UNMAPPED"))</f>
        <v/>
      </c>
    </row>
    <row r="76">
      <c r="O76" s="17">
        <f>IF($A76="","",SUM(C76:N76))</f>
        <v/>
      </c>
      <c r="P76">
        <f>IF($A76="","",IFERROR(VLOOKUP($A76,Mapping!$A$2:$D$500,3,FALSE),"UNMAPPED"))</f>
        <v/>
      </c>
      <c r="Q76">
        <f>IF($A76="","",IFERROR(VLOOKUP($A76,Mapping!$A$2:$D$500,4,FALSE),"UNMAPPED"))</f>
        <v/>
      </c>
    </row>
    <row r="77">
      <c r="O77" s="17">
        <f>IF($A77="","",SUM(C77:N77))</f>
        <v/>
      </c>
      <c r="P77">
        <f>IF($A77="","",IFERROR(VLOOKUP($A77,Mapping!$A$2:$D$500,3,FALSE),"UNMAPPED"))</f>
        <v/>
      </c>
      <c r="Q77">
        <f>IF($A77="","",IFERROR(VLOOKUP($A77,Mapping!$A$2:$D$500,4,FALSE),"UNMAPPED"))</f>
        <v/>
      </c>
    </row>
    <row r="78">
      <c r="O78" s="17">
        <f>IF($A78="","",SUM(C78:N78))</f>
        <v/>
      </c>
      <c r="P78">
        <f>IF($A78="","",IFERROR(VLOOKUP($A78,Mapping!$A$2:$D$500,3,FALSE),"UNMAPPED"))</f>
        <v/>
      </c>
      <c r="Q78">
        <f>IF($A78="","",IFERROR(VLOOKUP($A78,Mapping!$A$2:$D$500,4,FALSE),"UNMAPPED"))</f>
        <v/>
      </c>
    </row>
    <row r="79">
      <c r="O79" s="17">
        <f>IF($A79="","",SUM(C79:N79))</f>
        <v/>
      </c>
      <c r="P79">
        <f>IF($A79="","",IFERROR(VLOOKUP($A79,Mapping!$A$2:$D$500,3,FALSE),"UNMAPPED"))</f>
        <v/>
      </c>
      <c r="Q79">
        <f>IF($A79="","",IFERROR(VLOOKUP($A79,Mapping!$A$2:$D$500,4,FALSE),"UNMAPPED"))</f>
        <v/>
      </c>
    </row>
    <row r="80">
      <c r="O80" s="17">
        <f>IF($A80="","",SUM(C80:N80))</f>
        <v/>
      </c>
      <c r="P80">
        <f>IF($A80="","",IFERROR(VLOOKUP($A80,Mapping!$A$2:$D$500,3,FALSE),"UNMAPPED"))</f>
        <v/>
      </c>
      <c r="Q80">
        <f>IF($A80="","",IFERROR(VLOOKUP($A80,Mapping!$A$2:$D$500,4,FALSE),"UNMAPPED"))</f>
        <v/>
      </c>
    </row>
    <row r="81">
      <c r="O81" s="17">
        <f>IF($A81="","",SUM(C81:N81))</f>
        <v/>
      </c>
      <c r="P81">
        <f>IF($A81="","",IFERROR(VLOOKUP($A81,Mapping!$A$2:$D$500,3,FALSE),"UNMAPPED"))</f>
        <v/>
      </c>
      <c r="Q81">
        <f>IF($A81="","",IFERROR(VLOOKUP($A81,Mapping!$A$2:$D$500,4,FALSE),"UNMAPPED"))</f>
        <v/>
      </c>
    </row>
    <row r="82">
      <c r="O82" s="17">
        <f>IF($A82="","",SUM(C82:N82))</f>
        <v/>
      </c>
      <c r="P82">
        <f>IF($A82="","",IFERROR(VLOOKUP($A82,Mapping!$A$2:$D$500,3,FALSE),"UNMAPPED"))</f>
        <v/>
      </c>
      <c r="Q82">
        <f>IF($A82="","",IFERROR(VLOOKUP($A82,Mapping!$A$2:$D$500,4,FALSE),"UNMAPPED"))</f>
        <v/>
      </c>
    </row>
    <row r="83">
      <c r="O83" s="17">
        <f>IF($A83="","",SUM(C83:N83))</f>
        <v/>
      </c>
      <c r="P83">
        <f>IF($A83="","",IFERROR(VLOOKUP($A83,Mapping!$A$2:$D$500,3,FALSE),"UNMAPPED"))</f>
        <v/>
      </c>
      <c r="Q83">
        <f>IF($A83="","",IFERROR(VLOOKUP($A83,Mapping!$A$2:$D$500,4,FALSE),"UNMAPPED"))</f>
        <v/>
      </c>
    </row>
    <row r="84">
      <c r="O84" s="17">
        <f>IF($A84="","",SUM(C84:N84))</f>
        <v/>
      </c>
      <c r="P84">
        <f>IF($A84="","",IFERROR(VLOOKUP($A84,Mapping!$A$2:$D$500,3,FALSE),"UNMAPPED"))</f>
        <v/>
      </c>
      <c r="Q84">
        <f>IF($A84="","",IFERROR(VLOOKUP($A84,Mapping!$A$2:$D$500,4,FALSE),"UNMAPPED"))</f>
        <v/>
      </c>
    </row>
    <row r="85">
      <c r="O85" s="17">
        <f>IF($A85="","",SUM(C85:N85))</f>
        <v/>
      </c>
      <c r="P85">
        <f>IF($A85="","",IFERROR(VLOOKUP($A85,Mapping!$A$2:$D$500,3,FALSE),"UNMAPPED"))</f>
        <v/>
      </c>
      <c r="Q85">
        <f>IF($A85="","",IFERROR(VLOOKUP($A85,Mapping!$A$2:$D$500,4,FALSE),"UNMAPPED"))</f>
        <v/>
      </c>
    </row>
    <row r="86">
      <c r="O86" s="17">
        <f>IF($A86="","",SUM(C86:N86))</f>
        <v/>
      </c>
      <c r="P86">
        <f>IF($A86="","",IFERROR(VLOOKUP($A86,Mapping!$A$2:$D$500,3,FALSE),"UNMAPPED"))</f>
        <v/>
      </c>
      <c r="Q86">
        <f>IF($A86="","",IFERROR(VLOOKUP($A86,Mapping!$A$2:$D$500,4,FALSE),"UNMAPPED"))</f>
        <v/>
      </c>
    </row>
    <row r="87">
      <c r="O87" s="17">
        <f>IF($A87="","",SUM(C87:N87))</f>
        <v/>
      </c>
      <c r="P87">
        <f>IF($A87="","",IFERROR(VLOOKUP($A87,Mapping!$A$2:$D$500,3,FALSE),"UNMAPPED"))</f>
        <v/>
      </c>
      <c r="Q87">
        <f>IF($A87="","",IFERROR(VLOOKUP($A87,Mapping!$A$2:$D$500,4,FALSE),"UNMAPPED"))</f>
        <v/>
      </c>
    </row>
    <row r="88">
      <c r="O88" s="17">
        <f>IF($A88="","",SUM(C88:N88))</f>
        <v/>
      </c>
      <c r="P88">
        <f>IF($A88="","",IFERROR(VLOOKUP($A88,Mapping!$A$2:$D$500,3,FALSE),"UNMAPPED"))</f>
        <v/>
      </c>
      <c r="Q88">
        <f>IF($A88="","",IFERROR(VLOOKUP($A88,Mapping!$A$2:$D$500,4,FALSE),"UNMAPPED"))</f>
        <v/>
      </c>
    </row>
    <row r="89">
      <c r="O89" s="17">
        <f>IF($A89="","",SUM(C89:N89))</f>
        <v/>
      </c>
      <c r="P89">
        <f>IF($A89="","",IFERROR(VLOOKUP($A89,Mapping!$A$2:$D$500,3,FALSE),"UNMAPPED"))</f>
        <v/>
      </c>
      <c r="Q89">
        <f>IF($A89="","",IFERROR(VLOOKUP($A89,Mapping!$A$2:$D$500,4,FALSE),"UNMAPPED"))</f>
        <v/>
      </c>
    </row>
    <row r="90">
      <c r="O90" s="17">
        <f>IF($A90="","",SUM(C90:N90))</f>
        <v/>
      </c>
      <c r="P90">
        <f>IF($A90="","",IFERROR(VLOOKUP($A90,Mapping!$A$2:$D$500,3,FALSE),"UNMAPPED"))</f>
        <v/>
      </c>
      <c r="Q90">
        <f>IF($A90="","",IFERROR(VLOOKUP($A90,Mapping!$A$2:$D$500,4,FALSE),"UNMAPPED"))</f>
        <v/>
      </c>
    </row>
    <row r="91">
      <c r="O91" s="17">
        <f>IF($A91="","",SUM(C91:N91))</f>
        <v/>
      </c>
      <c r="P91">
        <f>IF($A91="","",IFERROR(VLOOKUP($A91,Mapping!$A$2:$D$500,3,FALSE),"UNMAPPED"))</f>
        <v/>
      </c>
      <c r="Q91">
        <f>IF($A91="","",IFERROR(VLOOKUP($A91,Mapping!$A$2:$D$500,4,FALSE),"UNMAPPED"))</f>
        <v/>
      </c>
    </row>
    <row r="92">
      <c r="O92" s="17">
        <f>IF($A92="","",SUM(C92:N92))</f>
        <v/>
      </c>
      <c r="P92">
        <f>IF($A92="","",IFERROR(VLOOKUP($A92,Mapping!$A$2:$D$500,3,FALSE),"UNMAPPED"))</f>
        <v/>
      </c>
      <c r="Q92">
        <f>IF($A92="","",IFERROR(VLOOKUP($A92,Mapping!$A$2:$D$500,4,FALSE),"UNMAPPED"))</f>
        <v/>
      </c>
    </row>
    <row r="93">
      <c r="O93" s="17">
        <f>IF($A93="","",SUM(C93:N93))</f>
        <v/>
      </c>
      <c r="P93">
        <f>IF($A93="","",IFERROR(VLOOKUP($A93,Mapping!$A$2:$D$500,3,FALSE),"UNMAPPED"))</f>
        <v/>
      </c>
      <c r="Q93">
        <f>IF($A93="","",IFERROR(VLOOKUP($A93,Mapping!$A$2:$D$500,4,FALSE),"UNMAPPED"))</f>
        <v/>
      </c>
    </row>
    <row r="94">
      <c r="O94" s="17">
        <f>IF($A94="","",SUM(C94:N94))</f>
        <v/>
      </c>
      <c r="P94">
        <f>IF($A94="","",IFERROR(VLOOKUP($A94,Mapping!$A$2:$D$500,3,FALSE),"UNMAPPED"))</f>
        <v/>
      </c>
      <c r="Q94">
        <f>IF($A94="","",IFERROR(VLOOKUP($A94,Mapping!$A$2:$D$500,4,FALSE),"UNMAPPED"))</f>
        <v/>
      </c>
    </row>
    <row r="95">
      <c r="O95" s="17">
        <f>IF($A95="","",SUM(C95:N95))</f>
        <v/>
      </c>
      <c r="P95">
        <f>IF($A95="","",IFERROR(VLOOKUP($A95,Mapping!$A$2:$D$500,3,FALSE),"UNMAPPED"))</f>
        <v/>
      </c>
      <c r="Q95">
        <f>IF($A95="","",IFERROR(VLOOKUP($A95,Mapping!$A$2:$D$500,4,FALSE),"UNMAPPED"))</f>
        <v/>
      </c>
    </row>
    <row r="96">
      <c r="O96" s="17">
        <f>IF($A96="","",SUM(C96:N96))</f>
        <v/>
      </c>
      <c r="P96">
        <f>IF($A96="","",IFERROR(VLOOKUP($A96,Mapping!$A$2:$D$500,3,FALSE),"UNMAPPED"))</f>
        <v/>
      </c>
      <c r="Q96">
        <f>IF($A96="","",IFERROR(VLOOKUP($A96,Mapping!$A$2:$D$500,4,FALSE),"UNMAPPED"))</f>
        <v/>
      </c>
    </row>
    <row r="97">
      <c r="O97" s="17">
        <f>IF($A97="","",SUM(C97:N97))</f>
        <v/>
      </c>
      <c r="P97">
        <f>IF($A97="","",IFERROR(VLOOKUP($A97,Mapping!$A$2:$D$500,3,FALSE),"UNMAPPED"))</f>
        <v/>
      </c>
      <c r="Q97">
        <f>IF($A97="","",IFERROR(VLOOKUP($A97,Mapping!$A$2:$D$500,4,FALSE),"UNMAPPED"))</f>
        <v/>
      </c>
    </row>
    <row r="98">
      <c r="O98" s="17">
        <f>IF($A98="","",SUM(C98:N98))</f>
        <v/>
      </c>
      <c r="P98">
        <f>IF($A98="","",IFERROR(VLOOKUP($A98,Mapping!$A$2:$D$500,3,FALSE),"UNMAPPED"))</f>
        <v/>
      </c>
      <c r="Q98">
        <f>IF($A98="","",IFERROR(VLOOKUP($A98,Mapping!$A$2:$D$500,4,FALSE),"UNMAPPED"))</f>
        <v/>
      </c>
    </row>
    <row r="99">
      <c r="O99" s="17">
        <f>IF($A99="","",SUM(C99:N99))</f>
        <v/>
      </c>
      <c r="P99">
        <f>IF($A99="","",IFERROR(VLOOKUP($A99,Mapping!$A$2:$D$500,3,FALSE),"UNMAPPED"))</f>
        <v/>
      </c>
      <c r="Q99">
        <f>IF($A99="","",IFERROR(VLOOKUP($A99,Mapping!$A$2:$D$500,4,FALSE),"UNMAPPED"))</f>
        <v/>
      </c>
    </row>
    <row r="100">
      <c r="O100" s="17">
        <f>IF($A100="","",SUM(C100:N100))</f>
        <v/>
      </c>
      <c r="P100">
        <f>IF($A100="","",IFERROR(VLOOKUP($A100,Mapping!$A$2:$D$500,3,FALSE),"UNMAPPED"))</f>
        <v/>
      </c>
      <c r="Q100">
        <f>IF($A100="","",IFERROR(VLOOKUP($A100,Mapping!$A$2:$D$500,4,FALSE),"UNMAPPED"))</f>
        <v/>
      </c>
    </row>
    <row r="101">
      <c r="O101" s="17">
        <f>IF($A101="","",SUM(C101:N101))</f>
        <v/>
      </c>
      <c r="P101">
        <f>IF($A101="","",IFERROR(VLOOKUP($A101,Mapping!$A$2:$D$500,3,FALSE),"UNMAPPED"))</f>
        <v/>
      </c>
      <c r="Q101">
        <f>IF($A101="","",IFERROR(VLOOKUP($A101,Mapping!$A$2:$D$500,4,FALSE),"UNMAPPED"))</f>
        <v/>
      </c>
    </row>
    <row r="102">
      <c r="O102" s="17">
        <f>IF($A102="","",SUM(C102:N102))</f>
        <v/>
      </c>
      <c r="P102">
        <f>IF($A102="","",IFERROR(VLOOKUP($A102,Mapping!$A$2:$D$500,3,FALSE),"UNMAPPED"))</f>
        <v/>
      </c>
      <c r="Q102">
        <f>IF($A102="","",IFERROR(VLOOKUP($A102,Mapping!$A$2:$D$500,4,FALSE),"UNMAPPED"))</f>
        <v/>
      </c>
    </row>
    <row r="103">
      <c r="O103" s="17">
        <f>IF($A103="","",SUM(C103:N103))</f>
        <v/>
      </c>
      <c r="P103">
        <f>IF($A103="","",IFERROR(VLOOKUP($A103,Mapping!$A$2:$D$500,3,FALSE),"UNMAPPED"))</f>
        <v/>
      </c>
      <c r="Q103">
        <f>IF($A103="","",IFERROR(VLOOKUP($A103,Mapping!$A$2:$D$500,4,FALSE),"UNMAPPED"))</f>
        <v/>
      </c>
    </row>
    <row r="104">
      <c r="O104" s="17">
        <f>IF($A104="","",SUM(C104:N104))</f>
        <v/>
      </c>
      <c r="P104">
        <f>IF($A104="","",IFERROR(VLOOKUP($A104,Mapping!$A$2:$D$500,3,FALSE),"UNMAPPED"))</f>
        <v/>
      </c>
      <c r="Q104">
        <f>IF($A104="","",IFERROR(VLOOKUP($A104,Mapping!$A$2:$D$500,4,FALSE),"UNMAPPED"))</f>
        <v/>
      </c>
    </row>
    <row r="105">
      <c r="O105" s="17">
        <f>IF($A105="","",SUM(C105:N105))</f>
        <v/>
      </c>
      <c r="P105">
        <f>IF($A105="","",IFERROR(VLOOKUP($A105,Mapping!$A$2:$D$500,3,FALSE),"UNMAPPED"))</f>
        <v/>
      </c>
      <c r="Q105">
        <f>IF($A105="","",IFERROR(VLOOKUP($A105,Mapping!$A$2:$D$500,4,FALSE),"UNMAPPED"))</f>
        <v/>
      </c>
    </row>
    <row r="106">
      <c r="O106" s="17">
        <f>IF($A106="","",SUM(C106:N106))</f>
        <v/>
      </c>
      <c r="P106">
        <f>IF($A106="","",IFERROR(VLOOKUP($A106,Mapping!$A$2:$D$500,3,FALSE),"UNMAPPED"))</f>
        <v/>
      </c>
      <c r="Q106">
        <f>IF($A106="","",IFERROR(VLOOKUP($A106,Mapping!$A$2:$D$500,4,FALSE),"UNMAPPED"))</f>
        <v/>
      </c>
    </row>
    <row r="107">
      <c r="O107" s="17">
        <f>IF($A107="","",SUM(C107:N107))</f>
        <v/>
      </c>
      <c r="P107">
        <f>IF($A107="","",IFERROR(VLOOKUP($A107,Mapping!$A$2:$D$500,3,FALSE),"UNMAPPED"))</f>
        <v/>
      </c>
      <c r="Q107">
        <f>IF($A107="","",IFERROR(VLOOKUP($A107,Mapping!$A$2:$D$500,4,FALSE),"UNMAPPED"))</f>
        <v/>
      </c>
    </row>
    <row r="108">
      <c r="O108" s="17">
        <f>IF($A108="","",SUM(C108:N108))</f>
        <v/>
      </c>
      <c r="P108">
        <f>IF($A108="","",IFERROR(VLOOKUP($A108,Mapping!$A$2:$D$500,3,FALSE),"UNMAPPED"))</f>
        <v/>
      </c>
      <c r="Q108">
        <f>IF($A108="","",IFERROR(VLOOKUP($A108,Mapping!$A$2:$D$500,4,FALSE),"UNMAPPED"))</f>
        <v/>
      </c>
    </row>
    <row r="109">
      <c r="O109" s="17">
        <f>IF($A109="","",SUM(C109:N109))</f>
        <v/>
      </c>
      <c r="P109">
        <f>IF($A109="","",IFERROR(VLOOKUP($A109,Mapping!$A$2:$D$500,3,FALSE),"UNMAPPED"))</f>
        <v/>
      </c>
      <c r="Q109">
        <f>IF($A109="","",IFERROR(VLOOKUP($A109,Mapping!$A$2:$D$500,4,FALSE),"UNMAPPED"))</f>
        <v/>
      </c>
    </row>
    <row r="110">
      <c r="O110" s="17">
        <f>IF($A110="","",SUM(C110:N110))</f>
        <v/>
      </c>
      <c r="P110">
        <f>IF($A110="","",IFERROR(VLOOKUP($A110,Mapping!$A$2:$D$500,3,FALSE),"UNMAPPED"))</f>
        <v/>
      </c>
      <c r="Q110">
        <f>IF($A110="","",IFERROR(VLOOKUP($A110,Mapping!$A$2:$D$500,4,FALSE),"UNMAPPED"))</f>
        <v/>
      </c>
    </row>
    <row r="111">
      <c r="O111" s="17">
        <f>IF($A111="","",SUM(C111:N111))</f>
        <v/>
      </c>
      <c r="P111">
        <f>IF($A111="","",IFERROR(VLOOKUP($A111,Mapping!$A$2:$D$500,3,FALSE),"UNMAPPED"))</f>
        <v/>
      </c>
      <c r="Q111">
        <f>IF($A111="","",IFERROR(VLOOKUP($A111,Mapping!$A$2:$D$500,4,FALSE),"UNMAPPED"))</f>
        <v/>
      </c>
    </row>
    <row r="112">
      <c r="O112" s="17">
        <f>IF($A112="","",SUM(C112:N112))</f>
        <v/>
      </c>
      <c r="P112">
        <f>IF($A112="","",IFERROR(VLOOKUP($A112,Mapping!$A$2:$D$500,3,FALSE),"UNMAPPED"))</f>
        <v/>
      </c>
      <c r="Q112">
        <f>IF($A112="","",IFERROR(VLOOKUP($A112,Mapping!$A$2:$D$500,4,FALSE),"UNMAPPED"))</f>
        <v/>
      </c>
    </row>
    <row r="113">
      <c r="O113" s="17">
        <f>IF($A113="","",SUM(C113:N113))</f>
        <v/>
      </c>
      <c r="P113">
        <f>IF($A113="","",IFERROR(VLOOKUP($A113,Mapping!$A$2:$D$500,3,FALSE),"UNMAPPED"))</f>
        <v/>
      </c>
      <c r="Q113">
        <f>IF($A113="","",IFERROR(VLOOKUP($A113,Mapping!$A$2:$D$500,4,FALSE),"UNMAPPED"))</f>
        <v/>
      </c>
    </row>
    <row r="114">
      <c r="O114" s="17">
        <f>IF($A114="","",SUM(C114:N114))</f>
        <v/>
      </c>
      <c r="P114">
        <f>IF($A114="","",IFERROR(VLOOKUP($A114,Mapping!$A$2:$D$500,3,FALSE),"UNMAPPED"))</f>
        <v/>
      </c>
      <c r="Q114">
        <f>IF($A114="","",IFERROR(VLOOKUP($A114,Mapping!$A$2:$D$500,4,FALSE),"UNMAPPED"))</f>
        <v/>
      </c>
    </row>
    <row r="115">
      <c r="O115" s="17">
        <f>IF($A115="","",SUM(C115:N115))</f>
        <v/>
      </c>
      <c r="P115">
        <f>IF($A115="","",IFERROR(VLOOKUP($A115,Mapping!$A$2:$D$500,3,FALSE),"UNMAPPED"))</f>
        <v/>
      </c>
      <c r="Q115">
        <f>IF($A115="","",IFERROR(VLOOKUP($A115,Mapping!$A$2:$D$500,4,FALSE),"UNMAPPED"))</f>
        <v/>
      </c>
    </row>
    <row r="116">
      <c r="O116" s="17">
        <f>IF($A116="","",SUM(C116:N116))</f>
        <v/>
      </c>
      <c r="P116">
        <f>IF($A116="","",IFERROR(VLOOKUP($A116,Mapping!$A$2:$D$500,3,FALSE),"UNMAPPED"))</f>
        <v/>
      </c>
      <c r="Q116">
        <f>IF($A116="","",IFERROR(VLOOKUP($A116,Mapping!$A$2:$D$500,4,FALSE),"UNMAPPED"))</f>
        <v/>
      </c>
    </row>
    <row r="117">
      <c r="O117" s="17">
        <f>IF($A117="","",SUM(C117:N117))</f>
        <v/>
      </c>
      <c r="P117">
        <f>IF($A117="","",IFERROR(VLOOKUP($A117,Mapping!$A$2:$D$500,3,FALSE),"UNMAPPED"))</f>
        <v/>
      </c>
      <c r="Q117">
        <f>IF($A117="","",IFERROR(VLOOKUP($A117,Mapping!$A$2:$D$500,4,FALSE),"UNMAPPED"))</f>
        <v/>
      </c>
    </row>
    <row r="118">
      <c r="O118" s="17">
        <f>IF($A118="","",SUM(C118:N118))</f>
        <v/>
      </c>
      <c r="P118">
        <f>IF($A118="","",IFERROR(VLOOKUP($A118,Mapping!$A$2:$D$500,3,FALSE),"UNMAPPED"))</f>
        <v/>
      </c>
      <c r="Q118">
        <f>IF($A118="","",IFERROR(VLOOKUP($A118,Mapping!$A$2:$D$500,4,FALSE),"UNMAPPED"))</f>
        <v/>
      </c>
    </row>
    <row r="119">
      <c r="O119" s="17">
        <f>IF($A119="","",SUM(C119:N119))</f>
        <v/>
      </c>
      <c r="P119">
        <f>IF($A119="","",IFERROR(VLOOKUP($A119,Mapping!$A$2:$D$500,3,FALSE),"UNMAPPED"))</f>
        <v/>
      </c>
      <c r="Q119">
        <f>IF($A119="","",IFERROR(VLOOKUP($A119,Mapping!$A$2:$D$500,4,FALSE),"UNMAPPED"))</f>
        <v/>
      </c>
    </row>
    <row r="120">
      <c r="O120" s="17">
        <f>IF($A120="","",SUM(C120:N120))</f>
        <v/>
      </c>
      <c r="P120">
        <f>IF($A120="","",IFERROR(VLOOKUP($A120,Mapping!$A$2:$D$500,3,FALSE),"UNMAPPED"))</f>
        <v/>
      </c>
      <c r="Q120">
        <f>IF($A120="","",IFERROR(VLOOKUP($A120,Mapping!$A$2:$D$500,4,FALSE),"UNMAPPED"))</f>
        <v/>
      </c>
    </row>
    <row r="121">
      <c r="O121" s="17">
        <f>IF($A121="","",SUM(C121:N121))</f>
        <v/>
      </c>
      <c r="P121">
        <f>IF($A121="","",IFERROR(VLOOKUP($A121,Mapping!$A$2:$D$500,3,FALSE),"UNMAPPED"))</f>
        <v/>
      </c>
      <c r="Q121">
        <f>IF($A121="","",IFERROR(VLOOKUP($A121,Mapping!$A$2:$D$500,4,FALSE),"UNMAPPED"))</f>
        <v/>
      </c>
    </row>
    <row r="122">
      <c r="O122" s="17">
        <f>IF($A122="","",SUM(C122:N122))</f>
        <v/>
      </c>
      <c r="P122">
        <f>IF($A122="","",IFERROR(VLOOKUP($A122,Mapping!$A$2:$D$500,3,FALSE),"UNMAPPED"))</f>
        <v/>
      </c>
      <c r="Q122">
        <f>IF($A122="","",IFERROR(VLOOKUP($A122,Mapping!$A$2:$D$500,4,FALSE),"UNMAPPED"))</f>
        <v/>
      </c>
    </row>
    <row r="123">
      <c r="O123" s="17">
        <f>IF($A123="","",SUM(C123:N123))</f>
        <v/>
      </c>
      <c r="P123">
        <f>IF($A123="","",IFERROR(VLOOKUP($A123,Mapping!$A$2:$D$500,3,FALSE),"UNMAPPED"))</f>
        <v/>
      </c>
      <c r="Q123">
        <f>IF($A123="","",IFERROR(VLOOKUP($A123,Mapping!$A$2:$D$500,4,FALSE),"UNMAPPED"))</f>
        <v/>
      </c>
    </row>
    <row r="124">
      <c r="O124" s="17">
        <f>IF($A124="","",SUM(C124:N124))</f>
        <v/>
      </c>
      <c r="P124">
        <f>IF($A124="","",IFERROR(VLOOKUP($A124,Mapping!$A$2:$D$500,3,FALSE),"UNMAPPED"))</f>
        <v/>
      </c>
      <c r="Q124">
        <f>IF($A124="","",IFERROR(VLOOKUP($A124,Mapping!$A$2:$D$500,4,FALSE),"UNMAPPED"))</f>
        <v/>
      </c>
    </row>
    <row r="125">
      <c r="O125" s="17">
        <f>IF($A125="","",SUM(C125:N125))</f>
        <v/>
      </c>
      <c r="P125">
        <f>IF($A125="","",IFERROR(VLOOKUP($A125,Mapping!$A$2:$D$500,3,FALSE),"UNMAPPED"))</f>
        <v/>
      </c>
      <c r="Q125">
        <f>IF($A125="","",IFERROR(VLOOKUP($A125,Mapping!$A$2:$D$500,4,FALSE),"UNMAPPED"))</f>
        <v/>
      </c>
    </row>
    <row r="126">
      <c r="O126" s="17">
        <f>IF($A126="","",SUM(C126:N126))</f>
        <v/>
      </c>
      <c r="P126">
        <f>IF($A126="","",IFERROR(VLOOKUP($A126,Mapping!$A$2:$D$500,3,FALSE),"UNMAPPED"))</f>
        <v/>
      </c>
      <c r="Q126">
        <f>IF($A126="","",IFERROR(VLOOKUP($A126,Mapping!$A$2:$D$500,4,FALSE),"UNMAPPED"))</f>
        <v/>
      </c>
    </row>
    <row r="127">
      <c r="O127" s="17">
        <f>IF($A127="","",SUM(C127:N127))</f>
        <v/>
      </c>
      <c r="P127">
        <f>IF($A127="","",IFERROR(VLOOKUP($A127,Mapping!$A$2:$D$500,3,FALSE),"UNMAPPED"))</f>
        <v/>
      </c>
      <c r="Q127">
        <f>IF($A127="","",IFERROR(VLOOKUP($A127,Mapping!$A$2:$D$500,4,FALSE),"UNMAPPED"))</f>
        <v/>
      </c>
    </row>
    <row r="128">
      <c r="O128" s="17">
        <f>IF($A128="","",SUM(C128:N128))</f>
        <v/>
      </c>
      <c r="P128">
        <f>IF($A128="","",IFERROR(VLOOKUP($A128,Mapping!$A$2:$D$500,3,FALSE),"UNMAPPED"))</f>
        <v/>
      </c>
      <c r="Q128">
        <f>IF($A128="","",IFERROR(VLOOKUP($A128,Mapping!$A$2:$D$500,4,FALSE),"UNMAPPED"))</f>
        <v/>
      </c>
    </row>
    <row r="129">
      <c r="O129" s="17">
        <f>IF($A129="","",SUM(C129:N129))</f>
        <v/>
      </c>
      <c r="P129">
        <f>IF($A129="","",IFERROR(VLOOKUP($A129,Mapping!$A$2:$D$500,3,FALSE),"UNMAPPED"))</f>
        <v/>
      </c>
      <c r="Q129">
        <f>IF($A129="","",IFERROR(VLOOKUP($A129,Mapping!$A$2:$D$500,4,FALSE),"UNMAPPED"))</f>
        <v/>
      </c>
    </row>
    <row r="130">
      <c r="O130" s="17">
        <f>IF($A130="","",SUM(C130:N130))</f>
        <v/>
      </c>
      <c r="P130">
        <f>IF($A130="","",IFERROR(VLOOKUP($A130,Mapping!$A$2:$D$500,3,FALSE),"UNMAPPED"))</f>
        <v/>
      </c>
      <c r="Q130">
        <f>IF($A130="","",IFERROR(VLOOKUP($A130,Mapping!$A$2:$D$500,4,FALSE),"UNMAPPED"))</f>
        <v/>
      </c>
    </row>
    <row r="131">
      <c r="O131" s="17">
        <f>IF($A131="","",SUM(C131:N131))</f>
        <v/>
      </c>
      <c r="P131">
        <f>IF($A131="","",IFERROR(VLOOKUP($A131,Mapping!$A$2:$D$500,3,FALSE),"UNMAPPED"))</f>
        <v/>
      </c>
      <c r="Q131">
        <f>IF($A131="","",IFERROR(VLOOKUP($A131,Mapping!$A$2:$D$500,4,FALSE),"UNMAPPED"))</f>
        <v/>
      </c>
    </row>
    <row r="132">
      <c r="O132" s="17">
        <f>IF($A132="","",SUM(C132:N132))</f>
        <v/>
      </c>
      <c r="P132">
        <f>IF($A132="","",IFERROR(VLOOKUP($A132,Mapping!$A$2:$D$500,3,FALSE),"UNMAPPED"))</f>
        <v/>
      </c>
      <c r="Q132">
        <f>IF($A132="","",IFERROR(VLOOKUP($A132,Mapping!$A$2:$D$500,4,FALSE),"UNMAPPED"))</f>
        <v/>
      </c>
    </row>
    <row r="133">
      <c r="O133" s="17">
        <f>IF($A133="","",SUM(C133:N133))</f>
        <v/>
      </c>
      <c r="P133">
        <f>IF($A133="","",IFERROR(VLOOKUP($A133,Mapping!$A$2:$D$500,3,FALSE),"UNMAPPED"))</f>
        <v/>
      </c>
      <c r="Q133">
        <f>IF($A133="","",IFERROR(VLOOKUP($A133,Mapping!$A$2:$D$500,4,FALSE),"UNMAPPED"))</f>
        <v/>
      </c>
    </row>
    <row r="134">
      <c r="O134" s="17">
        <f>IF($A134="","",SUM(C134:N134))</f>
        <v/>
      </c>
      <c r="P134">
        <f>IF($A134="","",IFERROR(VLOOKUP($A134,Mapping!$A$2:$D$500,3,FALSE),"UNMAPPED"))</f>
        <v/>
      </c>
      <c r="Q134">
        <f>IF($A134="","",IFERROR(VLOOKUP($A134,Mapping!$A$2:$D$500,4,FALSE),"UNMAPPED"))</f>
        <v/>
      </c>
    </row>
    <row r="135">
      <c r="O135" s="17">
        <f>IF($A135="","",SUM(C135:N135))</f>
        <v/>
      </c>
      <c r="P135">
        <f>IF($A135="","",IFERROR(VLOOKUP($A135,Mapping!$A$2:$D$500,3,FALSE),"UNMAPPED"))</f>
        <v/>
      </c>
      <c r="Q135">
        <f>IF($A135="","",IFERROR(VLOOKUP($A135,Mapping!$A$2:$D$500,4,FALSE),"UNMAPPED"))</f>
        <v/>
      </c>
    </row>
    <row r="136">
      <c r="O136" s="17">
        <f>IF($A136="","",SUM(C136:N136))</f>
        <v/>
      </c>
      <c r="P136">
        <f>IF($A136="","",IFERROR(VLOOKUP($A136,Mapping!$A$2:$D$500,3,FALSE),"UNMAPPED"))</f>
        <v/>
      </c>
      <c r="Q136">
        <f>IF($A136="","",IFERROR(VLOOKUP($A136,Mapping!$A$2:$D$500,4,FALSE),"UNMAPPED"))</f>
        <v/>
      </c>
    </row>
    <row r="137">
      <c r="O137" s="17">
        <f>IF($A137="","",SUM(C137:N137))</f>
        <v/>
      </c>
      <c r="P137">
        <f>IF($A137="","",IFERROR(VLOOKUP($A137,Mapping!$A$2:$D$500,3,FALSE),"UNMAPPED"))</f>
        <v/>
      </c>
      <c r="Q137">
        <f>IF($A137="","",IFERROR(VLOOKUP($A137,Mapping!$A$2:$D$500,4,FALSE),"UNMAPPED"))</f>
        <v/>
      </c>
    </row>
    <row r="138">
      <c r="O138" s="17">
        <f>IF($A138="","",SUM(C138:N138))</f>
        <v/>
      </c>
      <c r="P138">
        <f>IF($A138="","",IFERROR(VLOOKUP($A138,Mapping!$A$2:$D$500,3,FALSE),"UNMAPPED"))</f>
        <v/>
      </c>
      <c r="Q138">
        <f>IF($A138="","",IFERROR(VLOOKUP($A138,Mapping!$A$2:$D$500,4,FALSE),"UNMAPPED"))</f>
        <v/>
      </c>
    </row>
    <row r="139">
      <c r="O139" s="17">
        <f>IF($A139="","",SUM(C139:N139))</f>
        <v/>
      </c>
      <c r="P139">
        <f>IF($A139="","",IFERROR(VLOOKUP($A139,Mapping!$A$2:$D$500,3,FALSE),"UNMAPPED"))</f>
        <v/>
      </c>
      <c r="Q139">
        <f>IF($A139="","",IFERROR(VLOOKUP($A139,Mapping!$A$2:$D$500,4,FALSE),"UNMAPPED"))</f>
        <v/>
      </c>
    </row>
    <row r="140">
      <c r="O140" s="17">
        <f>IF($A140="","",SUM(C140:N140))</f>
        <v/>
      </c>
      <c r="P140">
        <f>IF($A140="","",IFERROR(VLOOKUP($A140,Mapping!$A$2:$D$500,3,FALSE),"UNMAPPED"))</f>
        <v/>
      </c>
      <c r="Q140">
        <f>IF($A140="","",IFERROR(VLOOKUP($A140,Mapping!$A$2:$D$500,4,FALSE),"UNMAPPED"))</f>
        <v/>
      </c>
    </row>
    <row r="141">
      <c r="O141" s="17">
        <f>IF($A141="","",SUM(C141:N141))</f>
        <v/>
      </c>
      <c r="P141">
        <f>IF($A141="","",IFERROR(VLOOKUP($A141,Mapping!$A$2:$D$500,3,FALSE),"UNMAPPED"))</f>
        <v/>
      </c>
      <c r="Q141">
        <f>IF($A141="","",IFERROR(VLOOKUP($A141,Mapping!$A$2:$D$500,4,FALSE),"UNMAPPED"))</f>
        <v/>
      </c>
    </row>
    <row r="142">
      <c r="O142" s="17">
        <f>IF($A142="","",SUM(C142:N142))</f>
        <v/>
      </c>
      <c r="P142">
        <f>IF($A142="","",IFERROR(VLOOKUP($A142,Mapping!$A$2:$D$500,3,FALSE),"UNMAPPED"))</f>
        <v/>
      </c>
      <c r="Q142">
        <f>IF($A142="","",IFERROR(VLOOKUP($A142,Mapping!$A$2:$D$500,4,FALSE),"UNMAPPED"))</f>
        <v/>
      </c>
    </row>
    <row r="143">
      <c r="O143" s="17">
        <f>IF($A143="","",SUM(C143:N143))</f>
        <v/>
      </c>
      <c r="P143">
        <f>IF($A143="","",IFERROR(VLOOKUP($A143,Mapping!$A$2:$D$500,3,FALSE),"UNMAPPED"))</f>
        <v/>
      </c>
      <c r="Q143">
        <f>IF($A143="","",IFERROR(VLOOKUP($A143,Mapping!$A$2:$D$500,4,FALSE),"UNMAPPED"))</f>
        <v/>
      </c>
    </row>
    <row r="144">
      <c r="O144" s="17">
        <f>IF($A144="","",SUM(C144:N144))</f>
        <v/>
      </c>
      <c r="P144">
        <f>IF($A144="","",IFERROR(VLOOKUP($A144,Mapping!$A$2:$D$500,3,FALSE),"UNMAPPED"))</f>
        <v/>
      </c>
      <c r="Q144">
        <f>IF($A144="","",IFERROR(VLOOKUP($A144,Mapping!$A$2:$D$500,4,FALSE),"UNMAPPED"))</f>
        <v/>
      </c>
    </row>
    <row r="145">
      <c r="O145" s="17">
        <f>IF($A145="","",SUM(C145:N145))</f>
        <v/>
      </c>
      <c r="P145">
        <f>IF($A145="","",IFERROR(VLOOKUP($A145,Mapping!$A$2:$D$500,3,FALSE),"UNMAPPED"))</f>
        <v/>
      </c>
      <c r="Q145">
        <f>IF($A145="","",IFERROR(VLOOKUP($A145,Mapping!$A$2:$D$500,4,FALSE),"UNMAPPED"))</f>
        <v/>
      </c>
    </row>
    <row r="146">
      <c r="O146" s="17">
        <f>IF($A146="","",SUM(C146:N146))</f>
        <v/>
      </c>
      <c r="P146">
        <f>IF($A146="","",IFERROR(VLOOKUP($A146,Mapping!$A$2:$D$500,3,FALSE),"UNMAPPED"))</f>
        <v/>
      </c>
      <c r="Q146">
        <f>IF($A146="","",IFERROR(VLOOKUP($A146,Mapping!$A$2:$D$500,4,FALSE),"UNMAPPED"))</f>
        <v/>
      </c>
    </row>
    <row r="147">
      <c r="O147" s="17">
        <f>IF($A147="","",SUM(C147:N147))</f>
        <v/>
      </c>
      <c r="P147">
        <f>IF($A147="","",IFERROR(VLOOKUP($A147,Mapping!$A$2:$D$500,3,FALSE),"UNMAPPED"))</f>
        <v/>
      </c>
      <c r="Q147">
        <f>IF($A147="","",IFERROR(VLOOKUP($A147,Mapping!$A$2:$D$500,4,FALSE),"UNMAPPED"))</f>
        <v/>
      </c>
    </row>
    <row r="148">
      <c r="O148" s="17">
        <f>IF($A148="","",SUM(C148:N148))</f>
        <v/>
      </c>
      <c r="P148">
        <f>IF($A148="","",IFERROR(VLOOKUP($A148,Mapping!$A$2:$D$500,3,FALSE),"UNMAPPED"))</f>
        <v/>
      </c>
      <c r="Q148">
        <f>IF($A148="","",IFERROR(VLOOKUP($A148,Mapping!$A$2:$D$500,4,FALSE),"UNMAPPED"))</f>
        <v/>
      </c>
    </row>
    <row r="149">
      <c r="O149" s="17">
        <f>IF($A149="","",SUM(C149:N149))</f>
        <v/>
      </c>
      <c r="P149">
        <f>IF($A149="","",IFERROR(VLOOKUP($A149,Mapping!$A$2:$D$500,3,FALSE),"UNMAPPED"))</f>
        <v/>
      </c>
      <c r="Q149">
        <f>IF($A149="","",IFERROR(VLOOKUP($A149,Mapping!$A$2:$D$500,4,FALSE),"UNMAPPED"))</f>
        <v/>
      </c>
    </row>
    <row r="150">
      <c r="O150" s="17">
        <f>IF($A150="","",SUM(C150:N150))</f>
        <v/>
      </c>
      <c r="P150">
        <f>IF($A150="","",IFERROR(VLOOKUP($A150,Mapping!$A$2:$D$500,3,FALSE),"UNMAPPED"))</f>
        <v/>
      </c>
      <c r="Q150">
        <f>IF($A150="","",IFERROR(VLOOKUP($A150,Mapping!$A$2:$D$500,4,FALSE),"UNMAPPED"))</f>
        <v/>
      </c>
    </row>
    <row r="151">
      <c r="O151" s="17">
        <f>IF($A151="","",SUM(C151:N151))</f>
        <v/>
      </c>
      <c r="P151">
        <f>IF($A151="","",IFERROR(VLOOKUP($A151,Mapping!$A$2:$D$500,3,FALSE),"UNMAPPED"))</f>
        <v/>
      </c>
      <c r="Q151">
        <f>IF($A151="","",IFERROR(VLOOKUP($A151,Mapping!$A$2:$D$500,4,FALSE),"UNMAPPED"))</f>
        <v/>
      </c>
    </row>
    <row r="152">
      <c r="O152" s="17">
        <f>IF($A152="","",SUM(C152:N152))</f>
        <v/>
      </c>
      <c r="P152">
        <f>IF($A152="","",IFERROR(VLOOKUP($A152,Mapping!$A$2:$D$500,3,FALSE),"UNMAPPED"))</f>
        <v/>
      </c>
      <c r="Q152">
        <f>IF($A152="","",IFERROR(VLOOKUP($A152,Mapping!$A$2:$D$500,4,FALSE),"UNMAPPED"))</f>
        <v/>
      </c>
    </row>
    <row r="153">
      <c r="O153" s="17">
        <f>IF($A153="","",SUM(C153:N153))</f>
        <v/>
      </c>
      <c r="P153">
        <f>IF($A153="","",IFERROR(VLOOKUP($A153,Mapping!$A$2:$D$500,3,FALSE),"UNMAPPED"))</f>
        <v/>
      </c>
      <c r="Q153">
        <f>IF($A153="","",IFERROR(VLOOKUP($A153,Mapping!$A$2:$D$500,4,FALSE),"UNMAPPED"))</f>
        <v/>
      </c>
    </row>
    <row r="154">
      <c r="O154" s="17">
        <f>IF($A154="","",SUM(C154:N154))</f>
        <v/>
      </c>
      <c r="P154">
        <f>IF($A154="","",IFERROR(VLOOKUP($A154,Mapping!$A$2:$D$500,3,FALSE),"UNMAPPED"))</f>
        <v/>
      </c>
      <c r="Q154">
        <f>IF($A154="","",IFERROR(VLOOKUP($A154,Mapping!$A$2:$D$500,4,FALSE),"UNMAPPED"))</f>
        <v/>
      </c>
    </row>
    <row r="155">
      <c r="O155" s="17">
        <f>IF($A155="","",SUM(C155:N155))</f>
        <v/>
      </c>
      <c r="P155">
        <f>IF($A155="","",IFERROR(VLOOKUP($A155,Mapping!$A$2:$D$500,3,FALSE),"UNMAPPED"))</f>
        <v/>
      </c>
      <c r="Q155">
        <f>IF($A155="","",IFERROR(VLOOKUP($A155,Mapping!$A$2:$D$500,4,FALSE),"UNMAPPED"))</f>
        <v/>
      </c>
    </row>
    <row r="156">
      <c r="O156" s="17">
        <f>IF($A156="","",SUM(C156:N156))</f>
        <v/>
      </c>
      <c r="P156">
        <f>IF($A156="","",IFERROR(VLOOKUP($A156,Mapping!$A$2:$D$500,3,FALSE),"UNMAPPED"))</f>
        <v/>
      </c>
      <c r="Q156">
        <f>IF($A156="","",IFERROR(VLOOKUP($A156,Mapping!$A$2:$D$500,4,FALSE),"UNMAPPED"))</f>
        <v/>
      </c>
    </row>
    <row r="157">
      <c r="O157" s="17">
        <f>IF($A157="","",SUM(C157:N157))</f>
        <v/>
      </c>
      <c r="P157">
        <f>IF($A157="","",IFERROR(VLOOKUP($A157,Mapping!$A$2:$D$500,3,FALSE),"UNMAPPED"))</f>
        <v/>
      </c>
      <c r="Q157">
        <f>IF($A157="","",IFERROR(VLOOKUP($A157,Mapping!$A$2:$D$500,4,FALSE),"UNMAPPED"))</f>
        <v/>
      </c>
    </row>
    <row r="158">
      <c r="O158" s="17">
        <f>IF($A158="","",SUM(C158:N158))</f>
        <v/>
      </c>
      <c r="P158">
        <f>IF($A158="","",IFERROR(VLOOKUP($A158,Mapping!$A$2:$D$500,3,FALSE),"UNMAPPED"))</f>
        <v/>
      </c>
      <c r="Q158">
        <f>IF($A158="","",IFERROR(VLOOKUP($A158,Mapping!$A$2:$D$500,4,FALSE),"UNMAPPED"))</f>
        <v/>
      </c>
    </row>
    <row r="159">
      <c r="O159" s="17">
        <f>IF($A159="","",SUM(C159:N159))</f>
        <v/>
      </c>
      <c r="P159">
        <f>IF($A159="","",IFERROR(VLOOKUP($A159,Mapping!$A$2:$D$500,3,FALSE),"UNMAPPED"))</f>
        <v/>
      </c>
      <c r="Q159">
        <f>IF($A159="","",IFERROR(VLOOKUP($A159,Mapping!$A$2:$D$500,4,FALSE),"UNMAPPED"))</f>
        <v/>
      </c>
    </row>
    <row r="160">
      <c r="O160" s="17">
        <f>IF($A160="","",SUM(C160:N160))</f>
        <v/>
      </c>
      <c r="P160">
        <f>IF($A160="","",IFERROR(VLOOKUP($A160,Mapping!$A$2:$D$500,3,FALSE),"UNMAPPED"))</f>
        <v/>
      </c>
      <c r="Q160">
        <f>IF($A160="","",IFERROR(VLOOKUP($A160,Mapping!$A$2:$D$500,4,FALSE),"UNMAPPED"))</f>
        <v/>
      </c>
    </row>
    <row r="161">
      <c r="O161" s="17">
        <f>IF($A161="","",SUM(C161:N161))</f>
        <v/>
      </c>
      <c r="P161">
        <f>IF($A161="","",IFERROR(VLOOKUP($A161,Mapping!$A$2:$D$500,3,FALSE),"UNMAPPED"))</f>
        <v/>
      </c>
      <c r="Q161">
        <f>IF($A161="","",IFERROR(VLOOKUP($A161,Mapping!$A$2:$D$500,4,FALSE),"UNMAPPED"))</f>
        <v/>
      </c>
    </row>
    <row r="162">
      <c r="O162" s="17">
        <f>IF($A162="","",SUM(C162:N162))</f>
        <v/>
      </c>
      <c r="P162">
        <f>IF($A162="","",IFERROR(VLOOKUP($A162,Mapping!$A$2:$D$500,3,FALSE),"UNMAPPED"))</f>
        <v/>
      </c>
      <c r="Q162">
        <f>IF($A162="","",IFERROR(VLOOKUP($A162,Mapping!$A$2:$D$500,4,FALSE),"UNMAPPED"))</f>
        <v/>
      </c>
    </row>
    <row r="163">
      <c r="O163" s="17">
        <f>IF($A163="","",SUM(C163:N163))</f>
        <v/>
      </c>
      <c r="P163">
        <f>IF($A163="","",IFERROR(VLOOKUP($A163,Mapping!$A$2:$D$500,3,FALSE),"UNMAPPED"))</f>
        <v/>
      </c>
      <c r="Q163">
        <f>IF($A163="","",IFERROR(VLOOKUP($A163,Mapping!$A$2:$D$500,4,FALSE),"UNMAPPED"))</f>
        <v/>
      </c>
    </row>
    <row r="164">
      <c r="O164" s="17">
        <f>IF($A164="","",SUM(C164:N164))</f>
        <v/>
      </c>
      <c r="P164">
        <f>IF($A164="","",IFERROR(VLOOKUP($A164,Mapping!$A$2:$D$500,3,FALSE),"UNMAPPED"))</f>
        <v/>
      </c>
      <c r="Q164">
        <f>IF($A164="","",IFERROR(VLOOKUP($A164,Mapping!$A$2:$D$500,4,FALSE),"UNMAPPED"))</f>
        <v/>
      </c>
    </row>
    <row r="165">
      <c r="O165" s="17">
        <f>IF($A165="","",SUM(C165:N165))</f>
        <v/>
      </c>
      <c r="P165">
        <f>IF($A165="","",IFERROR(VLOOKUP($A165,Mapping!$A$2:$D$500,3,FALSE),"UNMAPPED"))</f>
        <v/>
      </c>
      <c r="Q165">
        <f>IF($A165="","",IFERROR(VLOOKUP($A165,Mapping!$A$2:$D$500,4,FALSE),"UNMAPPED"))</f>
        <v/>
      </c>
    </row>
    <row r="166">
      <c r="O166" s="17">
        <f>IF($A166="","",SUM(C166:N166))</f>
        <v/>
      </c>
      <c r="P166">
        <f>IF($A166="","",IFERROR(VLOOKUP($A166,Mapping!$A$2:$D$500,3,FALSE),"UNMAPPED"))</f>
        <v/>
      </c>
      <c r="Q166">
        <f>IF($A166="","",IFERROR(VLOOKUP($A166,Mapping!$A$2:$D$500,4,FALSE),"UNMAPPED"))</f>
        <v/>
      </c>
    </row>
    <row r="167">
      <c r="O167" s="17">
        <f>IF($A167="","",SUM(C167:N167))</f>
        <v/>
      </c>
      <c r="P167">
        <f>IF($A167="","",IFERROR(VLOOKUP($A167,Mapping!$A$2:$D$500,3,FALSE),"UNMAPPED"))</f>
        <v/>
      </c>
      <c r="Q167">
        <f>IF($A167="","",IFERROR(VLOOKUP($A167,Mapping!$A$2:$D$500,4,FALSE),"UNMAPPED"))</f>
        <v/>
      </c>
    </row>
    <row r="168">
      <c r="O168" s="17">
        <f>IF($A168="","",SUM(C168:N168))</f>
        <v/>
      </c>
      <c r="P168">
        <f>IF($A168="","",IFERROR(VLOOKUP($A168,Mapping!$A$2:$D$500,3,FALSE),"UNMAPPED"))</f>
        <v/>
      </c>
      <c r="Q168">
        <f>IF($A168="","",IFERROR(VLOOKUP($A168,Mapping!$A$2:$D$500,4,FALSE),"UNMAPPED"))</f>
        <v/>
      </c>
    </row>
    <row r="169">
      <c r="O169" s="17">
        <f>IF($A169="","",SUM(C169:N169))</f>
        <v/>
      </c>
      <c r="P169">
        <f>IF($A169="","",IFERROR(VLOOKUP($A169,Mapping!$A$2:$D$500,3,FALSE),"UNMAPPED"))</f>
        <v/>
      </c>
      <c r="Q169">
        <f>IF($A169="","",IFERROR(VLOOKUP($A169,Mapping!$A$2:$D$500,4,FALSE),"UNMAPPED"))</f>
        <v/>
      </c>
    </row>
    <row r="170">
      <c r="O170" s="17">
        <f>IF($A170="","",SUM(C170:N170))</f>
        <v/>
      </c>
      <c r="P170">
        <f>IF($A170="","",IFERROR(VLOOKUP($A170,Mapping!$A$2:$D$500,3,FALSE),"UNMAPPED"))</f>
        <v/>
      </c>
      <c r="Q170">
        <f>IF($A170="","",IFERROR(VLOOKUP($A170,Mapping!$A$2:$D$500,4,FALSE),"UNMAPPED"))</f>
        <v/>
      </c>
    </row>
    <row r="171">
      <c r="O171" s="17">
        <f>IF($A171="","",SUM(C171:N171))</f>
        <v/>
      </c>
      <c r="P171">
        <f>IF($A171="","",IFERROR(VLOOKUP($A171,Mapping!$A$2:$D$500,3,FALSE),"UNMAPPED"))</f>
        <v/>
      </c>
      <c r="Q171">
        <f>IF($A171="","",IFERROR(VLOOKUP($A171,Mapping!$A$2:$D$500,4,FALSE),"UNMAPPED"))</f>
        <v/>
      </c>
    </row>
    <row r="172">
      <c r="O172" s="17">
        <f>IF($A172="","",SUM(C172:N172))</f>
        <v/>
      </c>
      <c r="P172">
        <f>IF($A172="","",IFERROR(VLOOKUP($A172,Mapping!$A$2:$D$500,3,FALSE),"UNMAPPED"))</f>
        <v/>
      </c>
      <c r="Q172">
        <f>IF($A172="","",IFERROR(VLOOKUP($A172,Mapping!$A$2:$D$500,4,FALSE),"UNMAPPED"))</f>
        <v/>
      </c>
    </row>
    <row r="173">
      <c r="O173" s="17">
        <f>IF($A173="","",SUM(C173:N173))</f>
        <v/>
      </c>
      <c r="P173">
        <f>IF($A173="","",IFERROR(VLOOKUP($A173,Mapping!$A$2:$D$500,3,FALSE),"UNMAPPED"))</f>
        <v/>
      </c>
      <c r="Q173">
        <f>IF($A173="","",IFERROR(VLOOKUP($A173,Mapping!$A$2:$D$500,4,FALSE),"UNMAPPED"))</f>
        <v/>
      </c>
    </row>
    <row r="174">
      <c r="O174" s="17">
        <f>IF($A174="","",SUM(C174:N174))</f>
        <v/>
      </c>
      <c r="P174">
        <f>IF($A174="","",IFERROR(VLOOKUP($A174,Mapping!$A$2:$D$500,3,FALSE),"UNMAPPED"))</f>
        <v/>
      </c>
      <c r="Q174">
        <f>IF($A174="","",IFERROR(VLOOKUP($A174,Mapping!$A$2:$D$500,4,FALSE),"UNMAPPED"))</f>
        <v/>
      </c>
    </row>
    <row r="175">
      <c r="O175" s="17">
        <f>IF($A175="","",SUM(C175:N175))</f>
        <v/>
      </c>
      <c r="P175">
        <f>IF($A175="","",IFERROR(VLOOKUP($A175,Mapping!$A$2:$D$500,3,FALSE),"UNMAPPED"))</f>
        <v/>
      </c>
      <c r="Q175">
        <f>IF($A175="","",IFERROR(VLOOKUP($A175,Mapping!$A$2:$D$500,4,FALSE),"UNMAPPED"))</f>
        <v/>
      </c>
    </row>
    <row r="176">
      <c r="O176" s="17">
        <f>IF($A176="","",SUM(C176:N176))</f>
        <v/>
      </c>
      <c r="P176">
        <f>IF($A176="","",IFERROR(VLOOKUP($A176,Mapping!$A$2:$D$500,3,FALSE),"UNMAPPED"))</f>
        <v/>
      </c>
      <c r="Q176">
        <f>IF($A176="","",IFERROR(VLOOKUP($A176,Mapping!$A$2:$D$500,4,FALSE),"UNMAPPED"))</f>
        <v/>
      </c>
    </row>
    <row r="177">
      <c r="O177" s="17">
        <f>IF($A177="","",SUM(C177:N177))</f>
        <v/>
      </c>
      <c r="P177">
        <f>IF($A177="","",IFERROR(VLOOKUP($A177,Mapping!$A$2:$D$500,3,FALSE),"UNMAPPED"))</f>
        <v/>
      </c>
      <c r="Q177">
        <f>IF($A177="","",IFERROR(VLOOKUP($A177,Mapping!$A$2:$D$500,4,FALSE),"UNMAPPED"))</f>
        <v/>
      </c>
    </row>
    <row r="178">
      <c r="O178" s="17">
        <f>IF($A178="","",SUM(C178:N178))</f>
        <v/>
      </c>
      <c r="P178">
        <f>IF($A178="","",IFERROR(VLOOKUP($A178,Mapping!$A$2:$D$500,3,FALSE),"UNMAPPED"))</f>
        <v/>
      </c>
      <c r="Q178">
        <f>IF($A178="","",IFERROR(VLOOKUP($A178,Mapping!$A$2:$D$500,4,FALSE),"UNMAPPED"))</f>
        <v/>
      </c>
    </row>
    <row r="179">
      <c r="O179" s="17">
        <f>IF($A179="","",SUM(C179:N179))</f>
        <v/>
      </c>
      <c r="P179">
        <f>IF($A179="","",IFERROR(VLOOKUP($A179,Mapping!$A$2:$D$500,3,FALSE),"UNMAPPED"))</f>
        <v/>
      </c>
      <c r="Q179">
        <f>IF($A179="","",IFERROR(VLOOKUP($A179,Mapping!$A$2:$D$500,4,FALSE),"UNMAPPED"))</f>
        <v/>
      </c>
    </row>
    <row r="180">
      <c r="O180" s="17">
        <f>IF($A180="","",SUM(C180:N180))</f>
        <v/>
      </c>
      <c r="P180">
        <f>IF($A180="","",IFERROR(VLOOKUP($A180,Mapping!$A$2:$D$500,3,FALSE),"UNMAPPED"))</f>
        <v/>
      </c>
      <c r="Q180">
        <f>IF($A180="","",IFERROR(VLOOKUP($A180,Mapping!$A$2:$D$500,4,FALSE),"UNMAPPED"))</f>
        <v/>
      </c>
    </row>
    <row r="181">
      <c r="O181" s="17">
        <f>IF($A181="","",SUM(C181:N181))</f>
        <v/>
      </c>
      <c r="P181">
        <f>IF($A181="","",IFERROR(VLOOKUP($A181,Mapping!$A$2:$D$500,3,FALSE),"UNMAPPED"))</f>
        <v/>
      </c>
      <c r="Q181">
        <f>IF($A181="","",IFERROR(VLOOKUP($A181,Mapping!$A$2:$D$500,4,FALSE),"UNMAPPED"))</f>
        <v/>
      </c>
    </row>
    <row r="182">
      <c r="O182" s="17">
        <f>IF($A182="","",SUM(C182:N182))</f>
        <v/>
      </c>
      <c r="P182">
        <f>IF($A182="","",IFERROR(VLOOKUP($A182,Mapping!$A$2:$D$500,3,FALSE),"UNMAPPED"))</f>
        <v/>
      </c>
      <c r="Q182">
        <f>IF($A182="","",IFERROR(VLOOKUP($A182,Mapping!$A$2:$D$500,4,FALSE),"UNMAPPED"))</f>
        <v/>
      </c>
    </row>
    <row r="183">
      <c r="O183" s="17">
        <f>IF($A183="","",SUM(C183:N183))</f>
        <v/>
      </c>
      <c r="P183">
        <f>IF($A183="","",IFERROR(VLOOKUP($A183,Mapping!$A$2:$D$500,3,FALSE),"UNMAPPED"))</f>
        <v/>
      </c>
      <c r="Q183">
        <f>IF($A183="","",IFERROR(VLOOKUP($A183,Mapping!$A$2:$D$500,4,FALSE),"UNMAPPED"))</f>
        <v/>
      </c>
    </row>
    <row r="184">
      <c r="O184" s="17">
        <f>IF($A184="","",SUM(C184:N184))</f>
        <v/>
      </c>
      <c r="P184">
        <f>IF($A184="","",IFERROR(VLOOKUP($A184,Mapping!$A$2:$D$500,3,FALSE),"UNMAPPED"))</f>
        <v/>
      </c>
      <c r="Q184">
        <f>IF($A184="","",IFERROR(VLOOKUP($A184,Mapping!$A$2:$D$500,4,FALSE),"UNMAPPED"))</f>
        <v/>
      </c>
    </row>
    <row r="185">
      <c r="O185" s="17">
        <f>IF($A185="","",SUM(C185:N185))</f>
        <v/>
      </c>
      <c r="P185">
        <f>IF($A185="","",IFERROR(VLOOKUP($A185,Mapping!$A$2:$D$500,3,FALSE),"UNMAPPED"))</f>
        <v/>
      </c>
      <c r="Q185">
        <f>IF($A185="","",IFERROR(VLOOKUP($A185,Mapping!$A$2:$D$500,4,FALSE),"UNMAPPED"))</f>
        <v/>
      </c>
    </row>
    <row r="186">
      <c r="O186" s="17">
        <f>IF($A186="","",SUM(C186:N186))</f>
        <v/>
      </c>
      <c r="P186">
        <f>IF($A186="","",IFERROR(VLOOKUP($A186,Mapping!$A$2:$D$500,3,FALSE),"UNMAPPED"))</f>
        <v/>
      </c>
      <c r="Q186">
        <f>IF($A186="","",IFERROR(VLOOKUP($A186,Mapping!$A$2:$D$500,4,FALSE),"UNMAPPED"))</f>
        <v/>
      </c>
    </row>
    <row r="187">
      <c r="O187" s="17">
        <f>IF($A187="","",SUM(C187:N187))</f>
        <v/>
      </c>
      <c r="P187">
        <f>IF($A187="","",IFERROR(VLOOKUP($A187,Mapping!$A$2:$D$500,3,FALSE),"UNMAPPED"))</f>
        <v/>
      </c>
      <c r="Q187">
        <f>IF($A187="","",IFERROR(VLOOKUP($A187,Mapping!$A$2:$D$500,4,FALSE),"UNMAPPED"))</f>
        <v/>
      </c>
    </row>
    <row r="188">
      <c r="O188" s="17">
        <f>IF($A188="","",SUM(C188:N188))</f>
        <v/>
      </c>
      <c r="P188">
        <f>IF($A188="","",IFERROR(VLOOKUP($A188,Mapping!$A$2:$D$500,3,FALSE),"UNMAPPED"))</f>
        <v/>
      </c>
      <c r="Q188">
        <f>IF($A188="","",IFERROR(VLOOKUP($A188,Mapping!$A$2:$D$500,4,FALSE),"UNMAPPED"))</f>
        <v/>
      </c>
    </row>
    <row r="189">
      <c r="O189" s="17">
        <f>IF($A189="","",SUM(C189:N189))</f>
        <v/>
      </c>
      <c r="P189">
        <f>IF($A189="","",IFERROR(VLOOKUP($A189,Mapping!$A$2:$D$500,3,FALSE),"UNMAPPED"))</f>
        <v/>
      </c>
      <c r="Q189">
        <f>IF($A189="","",IFERROR(VLOOKUP($A189,Mapping!$A$2:$D$500,4,FALSE),"UNMAPPED"))</f>
        <v/>
      </c>
    </row>
    <row r="190">
      <c r="O190" s="17">
        <f>IF($A190="","",SUM(C190:N190))</f>
        <v/>
      </c>
      <c r="P190">
        <f>IF($A190="","",IFERROR(VLOOKUP($A190,Mapping!$A$2:$D$500,3,FALSE),"UNMAPPED"))</f>
        <v/>
      </c>
      <c r="Q190">
        <f>IF($A190="","",IFERROR(VLOOKUP($A190,Mapping!$A$2:$D$500,4,FALSE),"UNMAPPED"))</f>
        <v/>
      </c>
    </row>
    <row r="191">
      <c r="O191" s="17">
        <f>IF($A191="","",SUM(C191:N191))</f>
        <v/>
      </c>
      <c r="P191">
        <f>IF($A191="","",IFERROR(VLOOKUP($A191,Mapping!$A$2:$D$500,3,FALSE),"UNMAPPED"))</f>
        <v/>
      </c>
      <c r="Q191">
        <f>IF($A191="","",IFERROR(VLOOKUP($A191,Mapping!$A$2:$D$500,4,FALSE),"UNMAPPED"))</f>
        <v/>
      </c>
    </row>
    <row r="192">
      <c r="O192" s="17">
        <f>IF($A192="","",SUM(C192:N192))</f>
        <v/>
      </c>
      <c r="P192">
        <f>IF($A192="","",IFERROR(VLOOKUP($A192,Mapping!$A$2:$D$500,3,FALSE),"UNMAPPED"))</f>
        <v/>
      </c>
      <c r="Q192">
        <f>IF($A192="","",IFERROR(VLOOKUP($A192,Mapping!$A$2:$D$500,4,FALSE),"UNMAPPED"))</f>
        <v/>
      </c>
    </row>
    <row r="193">
      <c r="O193" s="17">
        <f>IF($A193="","",SUM(C193:N193))</f>
        <v/>
      </c>
      <c r="P193">
        <f>IF($A193="","",IFERROR(VLOOKUP($A193,Mapping!$A$2:$D$500,3,FALSE),"UNMAPPED"))</f>
        <v/>
      </c>
      <c r="Q193">
        <f>IF($A193="","",IFERROR(VLOOKUP($A193,Mapping!$A$2:$D$500,4,FALSE),"UNMAPPED"))</f>
        <v/>
      </c>
    </row>
    <row r="194">
      <c r="O194" s="17">
        <f>IF($A194="","",SUM(C194:N194))</f>
        <v/>
      </c>
      <c r="P194">
        <f>IF($A194="","",IFERROR(VLOOKUP($A194,Mapping!$A$2:$D$500,3,FALSE),"UNMAPPED"))</f>
        <v/>
      </c>
      <c r="Q194">
        <f>IF($A194="","",IFERROR(VLOOKUP($A194,Mapping!$A$2:$D$500,4,FALSE),"UNMAPPED"))</f>
        <v/>
      </c>
    </row>
    <row r="195">
      <c r="O195" s="17">
        <f>IF($A195="","",SUM(C195:N195))</f>
        <v/>
      </c>
      <c r="P195">
        <f>IF($A195="","",IFERROR(VLOOKUP($A195,Mapping!$A$2:$D$500,3,FALSE),"UNMAPPED"))</f>
        <v/>
      </c>
      <c r="Q195">
        <f>IF($A195="","",IFERROR(VLOOKUP($A195,Mapping!$A$2:$D$500,4,FALSE),"UNMAPPED"))</f>
        <v/>
      </c>
    </row>
    <row r="196">
      <c r="O196" s="17">
        <f>IF($A196="","",SUM(C196:N196))</f>
        <v/>
      </c>
      <c r="P196">
        <f>IF($A196="","",IFERROR(VLOOKUP($A196,Mapping!$A$2:$D$500,3,FALSE),"UNMAPPED"))</f>
        <v/>
      </c>
      <c r="Q196">
        <f>IF($A196="","",IFERROR(VLOOKUP($A196,Mapping!$A$2:$D$500,4,FALSE),"UNMAPPED"))</f>
        <v/>
      </c>
    </row>
    <row r="197">
      <c r="O197" s="17">
        <f>IF($A197="","",SUM(C197:N197))</f>
        <v/>
      </c>
      <c r="P197">
        <f>IF($A197="","",IFERROR(VLOOKUP($A197,Mapping!$A$2:$D$500,3,FALSE),"UNMAPPED"))</f>
        <v/>
      </c>
      <c r="Q197">
        <f>IF($A197="","",IFERROR(VLOOKUP($A197,Mapping!$A$2:$D$500,4,FALSE),"UNMAPPED"))</f>
        <v/>
      </c>
    </row>
    <row r="198">
      <c r="O198" s="17">
        <f>IF($A198="","",SUM(C198:N198))</f>
        <v/>
      </c>
      <c r="P198">
        <f>IF($A198="","",IFERROR(VLOOKUP($A198,Mapping!$A$2:$D$500,3,FALSE),"UNMAPPED"))</f>
        <v/>
      </c>
      <c r="Q198">
        <f>IF($A198="","",IFERROR(VLOOKUP($A198,Mapping!$A$2:$D$500,4,FALSE),"UNMAPPED"))</f>
        <v/>
      </c>
    </row>
    <row r="199">
      <c r="O199" s="17">
        <f>IF($A199="","",SUM(C199:N199))</f>
        <v/>
      </c>
      <c r="P199">
        <f>IF($A199="","",IFERROR(VLOOKUP($A199,Mapping!$A$2:$D$500,3,FALSE),"UNMAPPED"))</f>
        <v/>
      </c>
      <c r="Q199">
        <f>IF($A199="","",IFERROR(VLOOKUP($A199,Mapping!$A$2:$D$500,4,FALSE),"UNMAPPED"))</f>
        <v/>
      </c>
    </row>
    <row r="200">
      <c r="O200" s="17">
        <f>IF($A200="","",SUM(C200:N200))</f>
        <v/>
      </c>
      <c r="P200">
        <f>IF($A200="","",IFERROR(VLOOKUP($A200,Mapping!$A$2:$D$500,3,FALSE),"UNMAPPED"))</f>
        <v/>
      </c>
      <c r="Q200">
        <f>IF($A200="","",IFERROR(VLOOKUP($A200,Mapping!$A$2:$D$500,4,FALSE),"UNMAPPED"))</f>
        <v/>
      </c>
    </row>
    <row r="201">
      <c r="O201" s="17">
        <f>IF($A201="","",SUM(C201:N201))</f>
        <v/>
      </c>
      <c r="P201">
        <f>IF($A201="","",IFERROR(VLOOKUP($A201,Mapping!$A$2:$D$500,3,FALSE),"UNMAPPED"))</f>
        <v/>
      </c>
      <c r="Q201">
        <f>IF($A201="","",IFERROR(VLOOKUP($A201,Mapping!$A$2:$D$500,4,FALSE),"UNMAPPED"))</f>
        <v/>
      </c>
    </row>
    <row r="202">
      <c r="O202" s="17">
        <f>IF($A202="","",SUM(C202:N202))</f>
        <v/>
      </c>
      <c r="P202">
        <f>IF($A202="","",IFERROR(VLOOKUP($A202,Mapping!$A$2:$D$500,3,FALSE),"UNMAPPED"))</f>
        <v/>
      </c>
      <c r="Q202">
        <f>IF($A202="","",IFERROR(VLOOKUP($A202,Mapping!$A$2:$D$500,4,FALSE),"UNMAPPED"))</f>
        <v/>
      </c>
    </row>
    <row r="203">
      <c r="O203" s="17">
        <f>IF($A203="","",SUM(C203:N203))</f>
        <v/>
      </c>
      <c r="P203">
        <f>IF($A203="","",IFERROR(VLOOKUP($A203,Mapping!$A$2:$D$500,3,FALSE),"UNMAPPED"))</f>
        <v/>
      </c>
      <c r="Q203">
        <f>IF($A203="","",IFERROR(VLOOKUP($A203,Mapping!$A$2:$D$500,4,FALSE),"UNMAPPED"))</f>
        <v/>
      </c>
    </row>
    <row r="204">
      <c r="O204" s="17">
        <f>IF($A204="","",SUM(C204:N204))</f>
        <v/>
      </c>
      <c r="P204">
        <f>IF($A204="","",IFERROR(VLOOKUP($A204,Mapping!$A$2:$D$500,3,FALSE),"UNMAPPED"))</f>
        <v/>
      </c>
      <c r="Q204">
        <f>IF($A204="","",IFERROR(VLOOKUP($A204,Mapping!$A$2:$D$500,4,FALSE),"UNMAPPED"))</f>
        <v/>
      </c>
    </row>
    <row r="205">
      <c r="O205" s="17">
        <f>IF($A205="","",SUM(C205:N205))</f>
        <v/>
      </c>
      <c r="P205">
        <f>IF($A205="","",IFERROR(VLOOKUP($A205,Mapping!$A$2:$D$500,3,FALSE),"UNMAPPED"))</f>
        <v/>
      </c>
      <c r="Q205">
        <f>IF($A205="","",IFERROR(VLOOKUP($A205,Mapping!$A$2:$D$500,4,FALSE),"UNMAPPED"))</f>
        <v/>
      </c>
    </row>
    <row r="206">
      <c r="O206" s="17">
        <f>IF($A206="","",SUM(C206:N206))</f>
        <v/>
      </c>
      <c r="P206">
        <f>IF($A206="","",IFERROR(VLOOKUP($A206,Mapping!$A$2:$D$500,3,FALSE),"UNMAPPED"))</f>
        <v/>
      </c>
      <c r="Q206">
        <f>IF($A206="","",IFERROR(VLOOKUP($A206,Mapping!$A$2:$D$500,4,FALSE),"UNMAPPED"))</f>
        <v/>
      </c>
    </row>
    <row r="207">
      <c r="O207" s="17">
        <f>IF($A207="","",SUM(C207:N207))</f>
        <v/>
      </c>
      <c r="P207">
        <f>IF($A207="","",IFERROR(VLOOKUP($A207,Mapping!$A$2:$D$500,3,FALSE),"UNMAPPED"))</f>
        <v/>
      </c>
      <c r="Q207">
        <f>IF($A207="","",IFERROR(VLOOKUP($A207,Mapping!$A$2:$D$500,4,FALSE),"UNMAPPED"))</f>
        <v/>
      </c>
    </row>
    <row r="208">
      <c r="O208" s="17">
        <f>IF($A208="","",SUM(C208:N208))</f>
        <v/>
      </c>
      <c r="P208">
        <f>IF($A208="","",IFERROR(VLOOKUP($A208,Mapping!$A$2:$D$500,3,FALSE),"UNMAPPED"))</f>
        <v/>
      </c>
      <c r="Q208">
        <f>IF($A208="","",IFERROR(VLOOKUP($A208,Mapping!$A$2:$D$500,4,FALSE),"UNMAPPED"))</f>
        <v/>
      </c>
    </row>
    <row r="209">
      <c r="O209" s="17">
        <f>IF($A209="","",SUM(C209:N209))</f>
        <v/>
      </c>
      <c r="P209">
        <f>IF($A209="","",IFERROR(VLOOKUP($A209,Mapping!$A$2:$D$500,3,FALSE),"UNMAPPED"))</f>
        <v/>
      </c>
      <c r="Q209">
        <f>IF($A209="","",IFERROR(VLOOKUP($A209,Mapping!$A$2:$D$500,4,FALSE),"UNMAPPED"))</f>
        <v/>
      </c>
    </row>
    <row r="210">
      <c r="O210" s="17">
        <f>IF($A210="","",SUM(C210:N210))</f>
        <v/>
      </c>
      <c r="P210">
        <f>IF($A210="","",IFERROR(VLOOKUP($A210,Mapping!$A$2:$D$500,3,FALSE),"UNMAPPED"))</f>
        <v/>
      </c>
      <c r="Q210">
        <f>IF($A210="","",IFERROR(VLOOKUP($A210,Mapping!$A$2:$D$500,4,FALSE),"UNMAPPED"))</f>
        <v/>
      </c>
    </row>
    <row r="211">
      <c r="O211" s="17">
        <f>IF($A211="","",SUM(C211:N211))</f>
        <v/>
      </c>
      <c r="P211">
        <f>IF($A211="","",IFERROR(VLOOKUP($A211,Mapping!$A$2:$D$500,3,FALSE),"UNMAPPED"))</f>
        <v/>
      </c>
      <c r="Q211">
        <f>IF($A211="","",IFERROR(VLOOKUP($A211,Mapping!$A$2:$D$500,4,FALSE),"UNMAPPED"))</f>
        <v/>
      </c>
    </row>
    <row r="212">
      <c r="O212" s="17">
        <f>IF($A212="","",SUM(C212:N212))</f>
        <v/>
      </c>
      <c r="P212">
        <f>IF($A212="","",IFERROR(VLOOKUP($A212,Mapping!$A$2:$D$500,3,FALSE),"UNMAPPED"))</f>
        <v/>
      </c>
      <c r="Q212">
        <f>IF($A212="","",IFERROR(VLOOKUP($A212,Mapping!$A$2:$D$500,4,FALSE),"UNMAPPED"))</f>
        <v/>
      </c>
    </row>
    <row r="213">
      <c r="O213" s="17">
        <f>IF($A213="","",SUM(C213:N213))</f>
        <v/>
      </c>
      <c r="P213">
        <f>IF($A213="","",IFERROR(VLOOKUP($A213,Mapping!$A$2:$D$500,3,FALSE),"UNMAPPED"))</f>
        <v/>
      </c>
      <c r="Q213">
        <f>IF($A213="","",IFERROR(VLOOKUP($A213,Mapping!$A$2:$D$500,4,FALSE),"UNMAPPED"))</f>
        <v/>
      </c>
    </row>
    <row r="214">
      <c r="O214" s="17">
        <f>IF($A214="","",SUM(C214:N214))</f>
        <v/>
      </c>
      <c r="P214">
        <f>IF($A214="","",IFERROR(VLOOKUP($A214,Mapping!$A$2:$D$500,3,FALSE),"UNMAPPED"))</f>
        <v/>
      </c>
      <c r="Q214">
        <f>IF($A214="","",IFERROR(VLOOKUP($A214,Mapping!$A$2:$D$500,4,FALSE),"UNMAPPED"))</f>
        <v/>
      </c>
    </row>
    <row r="215">
      <c r="O215" s="17">
        <f>IF($A215="","",SUM(C215:N215))</f>
        <v/>
      </c>
      <c r="P215">
        <f>IF($A215="","",IFERROR(VLOOKUP($A215,Mapping!$A$2:$D$500,3,FALSE),"UNMAPPED"))</f>
        <v/>
      </c>
      <c r="Q215">
        <f>IF($A215="","",IFERROR(VLOOKUP($A215,Mapping!$A$2:$D$500,4,FALSE),"UNMAPPED"))</f>
        <v/>
      </c>
    </row>
    <row r="216">
      <c r="O216" s="17">
        <f>IF($A216="","",SUM(C216:N216))</f>
        <v/>
      </c>
      <c r="P216">
        <f>IF($A216="","",IFERROR(VLOOKUP($A216,Mapping!$A$2:$D$500,3,FALSE),"UNMAPPED"))</f>
        <v/>
      </c>
      <c r="Q216">
        <f>IF($A216="","",IFERROR(VLOOKUP($A216,Mapping!$A$2:$D$500,4,FALSE),"UNMAPPED"))</f>
        <v/>
      </c>
    </row>
    <row r="217">
      <c r="O217" s="17">
        <f>IF($A217="","",SUM(C217:N217))</f>
        <v/>
      </c>
      <c r="P217">
        <f>IF($A217="","",IFERROR(VLOOKUP($A217,Mapping!$A$2:$D$500,3,FALSE),"UNMAPPED"))</f>
        <v/>
      </c>
      <c r="Q217">
        <f>IF($A217="","",IFERROR(VLOOKUP($A217,Mapping!$A$2:$D$500,4,FALSE),"UNMAPPED"))</f>
        <v/>
      </c>
    </row>
    <row r="218">
      <c r="O218" s="17">
        <f>IF($A218="","",SUM(C218:N218))</f>
        <v/>
      </c>
      <c r="P218">
        <f>IF($A218="","",IFERROR(VLOOKUP($A218,Mapping!$A$2:$D$500,3,FALSE),"UNMAPPED"))</f>
        <v/>
      </c>
      <c r="Q218">
        <f>IF($A218="","",IFERROR(VLOOKUP($A218,Mapping!$A$2:$D$500,4,FALSE),"UNMAPPED"))</f>
        <v/>
      </c>
    </row>
    <row r="219">
      <c r="O219" s="17">
        <f>IF($A219="","",SUM(C219:N219))</f>
        <v/>
      </c>
      <c r="P219">
        <f>IF($A219="","",IFERROR(VLOOKUP($A219,Mapping!$A$2:$D$500,3,FALSE),"UNMAPPED"))</f>
        <v/>
      </c>
      <c r="Q219">
        <f>IF($A219="","",IFERROR(VLOOKUP($A219,Mapping!$A$2:$D$500,4,FALSE),"UNMAPPED"))</f>
        <v/>
      </c>
    </row>
    <row r="220">
      <c r="O220" s="17">
        <f>IF($A220="","",SUM(C220:N220))</f>
        <v/>
      </c>
      <c r="P220">
        <f>IF($A220="","",IFERROR(VLOOKUP($A220,Mapping!$A$2:$D$500,3,FALSE),"UNMAPPED"))</f>
        <v/>
      </c>
      <c r="Q220">
        <f>IF($A220="","",IFERROR(VLOOKUP($A220,Mapping!$A$2:$D$500,4,FALSE),"UNMAPPED"))</f>
        <v/>
      </c>
    </row>
    <row r="221">
      <c r="O221" s="17">
        <f>IF($A221="","",SUM(C221:N221))</f>
        <v/>
      </c>
      <c r="P221">
        <f>IF($A221="","",IFERROR(VLOOKUP($A221,Mapping!$A$2:$D$500,3,FALSE),"UNMAPPED"))</f>
        <v/>
      </c>
      <c r="Q221">
        <f>IF($A221="","",IFERROR(VLOOKUP($A221,Mapping!$A$2:$D$500,4,FALSE),"UNMAPPED"))</f>
        <v/>
      </c>
    </row>
    <row r="222">
      <c r="O222" s="17">
        <f>IF($A222="","",SUM(C222:N222))</f>
        <v/>
      </c>
      <c r="P222">
        <f>IF($A222="","",IFERROR(VLOOKUP($A222,Mapping!$A$2:$D$500,3,FALSE),"UNMAPPED"))</f>
        <v/>
      </c>
      <c r="Q222">
        <f>IF($A222="","",IFERROR(VLOOKUP($A222,Mapping!$A$2:$D$500,4,FALSE),"UNMAPPED"))</f>
        <v/>
      </c>
    </row>
    <row r="223">
      <c r="O223" s="17">
        <f>IF($A223="","",SUM(C223:N223))</f>
        <v/>
      </c>
      <c r="P223">
        <f>IF($A223="","",IFERROR(VLOOKUP($A223,Mapping!$A$2:$D$500,3,FALSE),"UNMAPPED"))</f>
        <v/>
      </c>
      <c r="Q223">
        <f>IF($A223="","",IFERROR(VLOOKUP($A223,Mapping!$A$2:$D$500,4,FALSE),"UNMAPPED"))</f>
        <v/>
      </c>
    </row>
    <row r="224">
      <c r="O224" s="17">
        <f>IF($A224="","",SUM(C224:N224))</f>
        <v/>
      </c>
      <c r="P224">
        <f>IF($A224="","",IFERROR(VLOOKUP($A224,Mapping!$A$2:$D$500,3,FALSE),"UNMAPPED"))</f>
        <v/>
      </c>
      <c r="Q224">
        <f>IF($A224="","",IFERROR(VLOOKUP($A224,Mapping!$A$2:$D$500,4,FALSE),"UNMAPPED"))</f>
        <v/>
      </c>
    </row>
    <row r="225">
      <c r="O225" s="17">
        <f>IF($A225="","",SUM(C225:N225))</f>
        <v/>
      </c>
      <c r="P225">
        <f>IF($A225="","",IFERROR(VLOOKUP($A225,Mapping!$A$2:$D$500,3,FALSE),"UNMAPPED"))</f>
        <v/>
      </c>
      <c r="Q225">
        <f>IF($A225="","",IFERROR(VLOOKUP($A225,Mapping!$A$2:$D$500,4,FALSE),"UNMAPPED"))</f>
        <v/>
      </c>
    </row>
    <row r="226">
      <c r="O226" s="17">
        <f>IF($A226="","",SUM(C226:N226))</f>
        <v/>
      </c>
      <c r="P226">
        <f>IF($A226="","",IFERROR(VLOOKUP($A226,Mapping!$A$2:$D$500,3,FALSE),"UNMAPPED"))</f>
        <v/>
      </c>
      <c r="Q226">
        <f>IF($A226="","",IFERROR(VLOOKUP($A226,Mapping!$A$2:$D$500,4,FALSE),"UNMAPPED"))</f>
        <v/>
      </c>
    </row>
    <row r="227">
      <c r="O227" s="17">
        <f>IF($A227="","",SUM(C227:N227))</f>
        <v/>
      </c>
      <c r="P227">
        <f>IF($A227="","",IFERROR(VLOOKUP($A227,Mapping!$A$2:$D$500,3,FALSE),"UNMAPPED"))</f>
        <v/>
      </c>
      <c r="Q227">
        <f>IF($A227="","",IFERROR(VLOOKUP($A227,Mapping!$A$2:$D$500,4,FALSE),"UNMAPPED"))</f>
        <v/>
      </c>
    </row>
    <row r="228">
      <c r="O228" s="17">
        <f>IF($A228="","",SUM(C228:N228))</f>
        <v/>
      </c>
      <c r="P228">
        <f>IF($A228="","",IFERROR(VLOOKUP($A228,Mapping!$A$2:$D$500,3,FALSE),"UNMAPPED"))</f>
        <v/>
      </c>
      <c r="Q228">
        <f>IF($A228="","",IFERROR(VLOOKUP($A228,Mapping!$A$2:$D$500,4,FALSE),"UNMAPPED"))</f>
        <v/>
      </c>
    </row>
    <row r="229">
      <c r="O229" s="17">
        <f>IF($A229="","",SUM(C229:N229))</f>
        <v/>
      </c>
      <c r="P229">
        <f>IF($A229="","",IFERROR(VLOOKUP($A229,Mapping!$A$2:$D$500,3,FALSE),"UNMAPPED"))</f>
        <v/>
      </c>
      <c r="Q229">
        <f>IF($A229="","",IFERROR(VLOOKUP($A229,Mapping!$A$2:$D$500,4,FALSE),"UNMAPPED"))</f>
        <v/>
      </c>
    </row>
    <row r="230">
      <c r="O230" s="17">
        <f>IF($A230="","",SUM(C230:N230))</f>
        <v/>
      </c>
      <c r="P230">
        <f>IF($A230="","",IFERROR(VLOOKUP($A230,Mapping!$A$2:$D$500,3,FALSE),"UNMAPPED"))</f>
        <v/>
      </c>
      <c r="Q230">
        <f>IF($A230="","",IFERROR(VLOOKUP($A230,Mapping!$A$2:$D$500,4,FALSE),"UNMAPPED"))</f>
        <v/>
      </c>
    </row>
    <row r="231">
      <c r="O231" s="17">
        <f>IF($A231="","",SUM(C231:N231))</f>
        <v/>
      </c>
      <c r="P231">
        <f>IF($A231="","",IFERROR(VLOOKUP($A231,Mapping!$A$2:$D$500,3,FALSE),"UNMAPPED"))</f>
        <v/>
      </c>
      <c r="Q231">
        <f>IF($A231="","",IFERROR(VLOOKUP($A231,Mapping!$A$2:$D$500,4,FALSE),"UNMAPPED"))</f>
        <v/>
      </c>
    </row>
    <row r="232">
      <c r="O232" s="17">
        <f>IF($A232="","",SUM(C232:N232))</f>
        <v/>
      </c>
      <c r="P232">
        <f>IF($A232="","",IFERROR(VLOOKUP($A232,Mapping!$A$2:$D$500,3,FALSE),"UNMAPPED"))</f>
        <v/>
      </c>
      <c r="Q232">
        <f>IF($A232="","",IFERROR(VLOOKUP($A232,Mapping!$A$2:$D$500,4,FALSE),"UNMAPPED"))</f>
        <v/>
      </c>
    </row>
    <row r="233">
      <c r="O233" s="17">
        <f>IF($A233="","",SUM(C233:N233))</f>
        <v/>
      </c>
      <c r="P233">
        <f>IF($A233="","",IFERROR(VLOOKUP($A233,Mapping!$A$2:$D$500,3,FALSE),"UNMAPPED"))</f>
        <v/>
      </c>
      <c r="Q233">
        <f>IF($A233="","",IFERROR(VLOOKUP($A233,Mapping!$A$2:$D$500,4,FALSE),"UNMAPPED"))</f>
        <v/>
      </c>
    </row>
    <row r="234">
      <c r="O234" s="17">
        <f>IF($A234="","",SUM(C234:N234))</f>
        <v/>
      </c>
      <c r="P234">
        <f>IF($A234="","",IFERROR(VLOOKUP($A234,Mapping!$A$2:$D$500,3,FALSE),"UNMAPPED"))</f>
        <v/>
      </c>
      <c r="Q234">
        <f>IF($A234="","",IFERROR(VLOOKUP($A234,Mapping!$A$2:$D$500,4,FALSE),"UNMAPPED"))</f>
        <v/>
      </c>
    </row>
    <row r="235">
      <c r="O235" s="17">
        <f>IF($A235="","",SUM(C235:N235))</f>
        <v/>
      </c>
      <c r="P235">
        <f>IF($A235="","",IFERROR(VLOOKUP($A235,Mapping!$A$2:$D$500,3,FALSE),"UNMAPPED"))</f>
        <v/>
      </c>
      <c r="Q235">
        <f>IF($A235="","",IFERROR(VLOOKUP($A235,Mapping!$A$2:$D$500,4,FALSE),"UNMAPPED"))</f>
        <v/>
      </c>
    </row>
    <row r="236">
      <c r="O236" s="17">
        <f>IF($A236="","",SUM(C236:N236))</f>
        <v/>
      </c>
      <c r="P236">
        <f>IF($A236="","",IFERROR(VLOOKUP($A236,Mapping!$A$2:$D$500,3,FALSE),"UNMAPPED"))</f>
        <v/>
      </c>
      <c r="Q236">
        <f>IF($A236="","",IFERROR(VLOOKUP($A236,Mapping!$A$2:$D$500,4,FALSE),"UNMAPPED"))</f>
        <v/>
      </c>
    </row>
    <row r="237">
      <c r="O237" s="17">
        <f>IF($A237="","",SUM(C237:N237))</f>
        <v/>
      </c>
      <c r="P237">
        <f>IF($A237="","",IFERROR(VLOOKUP($A237,Mapping!$A$2:$D$500,3,FALSE),"UNMAPPED"))</f>
        <v/>
      </c>
      <c r="Q237">
        <f>IF($A237="","",IFERROR(VLOOKUP($A237,Mapping!$A$2:$D$500,4,FALSE),"UNMAPPED"))</f>
        <v/>
      </c>
    </row>
    <row r="238">
      <c r="O238" s="17">
        <f>IF($A238="","",SUM(C238:N238))</f>
        <v/>
      </c>
      <c r="P238">
        <f>IF($A238="","",IFERROR(VLOOKUP($A238,Mapping!$A$2:$D$500,3,FALSE),"UNMAPPED"))</f>
        <v/>
      </c>
      <c r="Q238">
        <f>IF($A238="","",IFERROR(VLOOKUP($A238,Mapping!$A$2:$D$500,4,FALSE),"UNMAPPED"))</f>
        <v/>
      </c>
    </row>
    <row r="239">
      <c r="O239" s="17">
        <f>IF($A239="","",SUM(C239:N239))</f>
        <v/>
      </c>
      <c r="P239">
        <f>IF($A239="","",IFERROR(VLOOKUP($A239,Mapping!$A$2:$D$500,3,FALSE),"UNMAPPED"))</f>
        <v/>
      </c>
      <c r="Q239">
        <f>IF($A239="","",IFERROR(VLOOKUP($A239,Mapping!$A$2:$D$500,4,FALSE),"UNMAPPED"))</f>
        <v/>
      </c>
    </row>
    <row r="240">
      <c r="O240" s="17">
        <f>IF($A240="","",SUM(C240:N240))</f>
        <v/>
      </c>
      <c r="P240">
        <f>IF($A240="","",IFERROR(VLOOKUP($A240,Mapping!$A$2:$D$500,3,FALSE),"UNMAPPED"))</f>
        <v/>
      </c>
      <c r="Q240">
        <f>IF($A240="","",IFERROR(VLOOKUP($A240,Mapping!$A$2:$D$500,4,FALSE),"UNMAPPED"))</f>
        <v/>
      </c>
    </row>
    <row r="241">
      <c r="O241" s="17">
        <f>IF($A241="","",SUM(C241:N241))</f>
        <v/>
      </c>
      <c r="P241">
        <f>IF($A241="","",IFERROR(VLOOKUP($A241,Mapping!$A$2:$D$500,3,FALSE),"UNMAPPED"))</f>
        <v/>
      </c>
      <c r="Q241">
        <f>IF($A241="","",IFERROR(VLOOKUP($A241,Mapping!$A$2:$D$500,4,FALSE),"UNMAPPED"))</f>
        <v/>
      </c>
    </row>
    <row r="242">
      <c r="O242" s="17">
        <f>IF($A242="","",SUM(C242:N242))</f>
        <v/>
      </c>
      <c r="P242">
        <f>IF($A242="","",IFERROR(VLOOKUP($A242,Mapping!$A$2:$D$500,3,FALSE),"UNMAPPED"))</f>
        <v/>
      </c>
      <c r="Q242">
        <f>IF($A242="","",IFERROR(VLOOKUP($A242,Mapping!$A$2:$D$500,4,FALSE),"UNMAPPED"))</f>
        <v/>
      </c>
    </row>
    <row r="243">
      <c r="O243" s="17">
        <f>IF($A243="","",SUM(C243:N243))</f>
        <v/>
      </c>
      <c r="P243">
        <f>IF($A243="","",IFERROR(VLOOKUP($A243,Mapping!$A$2:$D$500,3,FALSE),"UNMAPPED"))</f>
        <v/>
      </c>
      <c r="Q243">
        <f>IF($A243="","",IFERROR(VLOOKUP($A243,Mapping!$A$2:$D$500,4,FALSE),"UNMAPPED"))</f>
        <v/>
      </c>
    </row>
    <row r="244">
      <c r="O244" s="17">
        <f>IF($A244="","",SUM(C244:N244))</f>
        <v/>
      </c>
      <c r="P244">
        <f>IF($A244="","",IFERROR(VLOOKUP($A244,Mapping!$A$2:$D$500,3,FALSE),"UNMAPPED"))</f>
        <v/>
      </c>
      <c r="Q244">
        <f>IF($A244="","",IFERROR(VLOOKUP($A244,Mapping!$A$2:$D$500,4,FALSE),"UNMAPPED"))</f>
        <v/>
      </c>
    </row>
    <row r="245">
      <c r="O245" s="17">
        <f>IF($A245="","",SUM(C245:N245))</f>
        <v/>
      </c>
      <c r="P245">
        <f>IF($A245="","",IFERROR(VLOOKUP($A245,Mapping!$A$2:$D$500,3,FALSE),"UNMAPPED"))</f>
        <v/>
      </c>
      <c r="Q245">
        <f>IF($A245="","",IFERROR(VLOOKUP($A245,Mapping!$A$2:$D$500,4,FALSE),"UNMAPPED"))</f>
        <v/>
      </c>
    </row>
    <row r="246">
      <c r="O246" s="17">
        <f>IF($A246="","",SUM(C246:N246))</f>
        <v/>
      </c>
      <c r="P246">
        <f>IF($A246="","",IFERROR(VLOOKUP($A246,Mapping!$A$2:$D$500,3,FALSE),"UNMAPPED"))</f>
        <v/>
      </c>
      <c r="Q246">
        <f>IF($A246="","",IFERROR(VLOOKUP($A246,Mapping!$A$2:$D$500,4,FALSE),"UNMAPPED"))</f>
        <v/>
      </c>
    </row>
    <row r="247">
      <c r="O247" s="17">
        <f>IF($A247="","",SUM(C247:N247))</f>
        <v/>
      </c>
      <c r="P247">
        <f>IF($A247="","",IFERROR(VLOOKUP($A247,Mapping!$A$2:$D$500,3,FALSE),"UNMAPPED"))</f>
        <v/>
      </c>
      <c r="Q247">
        <f>IF($A247="","",IFERROR(VLOOKUP($A247,Mapping!$A$2:$D$500,4,FALSE),"UNMAPPED"))</f>
        <v/>
      </c>
    </row>
    <row r="248">
      <c r="O248" s="17">
        <f>IF($A248="","",SUM(C248:N248))</f>
        <v/>
      </c>
      <c r="P248">
        <f>IF($A248="","",IFERROR(VLOOKUP($A248,Mapping!$A$2:$D$500,3,FALSE),"UNMAPPED"))</f>
        <v/>
      </c>
      <c r="Q248">
        <f>IF($A248="","",IFERROR(VLOOKUP($A248,Mapping!$A$2:$D$500,4,FALSE),"UNMAPPED"))</f>
        <v/>
      </c>
    </row>
    <row r="249">
      <c r="O249" s="17">
        <f>IF($A249="","",SUM(C249:N249))</f>
        <v/>
      </c>
      <c r="P249">
        <f>IF($A249="","",IFERROR(VLOOKUP($A249,Mapping!$A$2:$D$500,3,FALSE),"UNMAPPED"))</f>
        <v/>
      </c>
      <c r="Q249">
        <f>IF($A249="","",IFERROR(VLOOKUP($A249,Mapping!$A$2:$D$500,4,FALSE),"UNMAPPED"))</f>
        <v/>
      </c>
    </row>
    <row r="250">
      <c r="O250" s="17">
        <f>IF($A250="","",SUM(C250:N250))</f>
        <v/>
      </c>
      <c r="P250">
        <f>IF($A250="","",IFERROR(VLOOKUP($A250,Mapping!$A$2:$D$500,3,FALSE),"UNMAPPED"))</f>
        <v/>
      </c>
      <c r="Q250">
        <f>IF($A250="","",IFERROR(VLOOKUP($A250,Mapping!$A$2:$D$500,4,FALSE),"UNMAPPED"))</f>
        <v/>
      </c>
    </row>
    <row r="251">
      <c r="O251" s="17">
        <f>IF($A251="","",SUM(C251:N251))</f>
        <v/>
      </c>
      <c r="P251">
        <f>IF($A251="","",IFERROR(VLOOKUP($A251,Mapping!$A$2:$D$500,3,FALSE),"UNMAPPED"))</f>
        <v/>
      </c>
      <c r="Q251">
        <f>IF($A251="","",IFERROR(VLOOKUP($A251,Mapping!$A$2:$D$500,4,FALSE),"UNMAPPED"))</f>
        <v/>
      </c>
    </row>
    <row r="252">
      <c r="O252" s="17">
        <f>IF($A252="","",SUM(C252:N252))</f>
        <v/>
      </c>
      <c r="P252">
        <f>IF($A252="","",IFERROR(VLOOKUP($A252,Mapping!$A$2:$D$500,3,FALSE),"UNMAPPED"))</f>
        <v/>
      </c>
      <c r="Q252">
        <f>IF($A252="","",IFERROR(VLOOKUP($A252,Mapping!$A$2:$D$500,4,FALSE),"UNMAPPED"))</f>
        <v/>
      </c>
    </row>
    <row r="253">
      <c r="O253" s="17">
        <f>IF($A253="","",SUM(C253:N253))</f>
        <v/>
      </c>
      <c r="P253">
        <f>IF($A253="","",IFERROR(VLOOKUP($A253,Mapping!$A$2:$D$500,3,FALSE),"UNMAPPED"))</f>
        <v/>
      </c>
      <c r="Q253">
        <f>IF($A253="","",IFERROR(VLOOKUP($A253,Mapping!$A$2:$D$500,4,FALSE),"UNMAPPED"))</f>
        <v/>
      </c>
    </row>
    <row r="254">
      <c r="O254" s="17">
        <f>IF($A254="","",SUM(C254:N254))</f>
        <v/>
      </c>
      <c r="P254">
        <f>IF($A254="","",IFERROR(VLOOKUP($A254,Mapping!$A$2:$D$500,3,FALSE),"UNMAPPED"))</f>
        <v/>
      </c>
      <c r="Q254">
        <f>IF($A254="","",IFERROR(VLOOKUP($A254,Mapping!$A$2:$D$500,4,FALSE),"UNMAPPED"))</f>
        <v/>
      </c>
    </row>
    <row r="255">
      <c r="O255" s="17">
        <f>IF($A255="","",SUM(C255:N255))</f>
        <v/>
      </c>
      <c r="P255">
        <f>IF($A255="","",IFERROR(VLOOKUP($A255,Mapping!$A$2:$D$500,3,FALSE),"UNMAPPED"))</f>
        <v/>
      </c>
      <c r="Q255">
        <f>IF($A255="","",IFERROR(VLOOKUP($A255,Mapping!$A$2:$D$500,4,FALSE),"UNMAPPED"))</f>
        <v/>
      </c>
    </row>
    <row r="256">
      <c r="O256" s="17">
        <f>IF($A256="","",SUM(C256:N256))</f>
        <v/>
      </c>
      <c r="P256">
        <f>IF($A256="","",IFERROR(VLOOKUP($A256,Mapping!$A$2:$D$500,3,FALSE),"UNMAPPED"))</f>
        <v/>
      </c>
      <c r="Q256">
        <f>IF($A256="","",IFERROR(VLOOKUP($A256,Mapping!$A$2:$D$500,4,FALSE),"UNMAPPED"))</f>
        <v/>
      </c>
    </row>
    <row r="257">
      <c r="O257" s="17">
        <f>IF($A257="","",SUM(C257:N257))</f>
        <v/>
      </c>
      <c r="P257">
        <f>IF($A257="","",IFERROR(VLOOKUP($A257,Mapping!$A$2:$D$500,3,FALSE),"UNMAPPED"))</f>
        <v/>
      </c>
      <c r="Q257">
        <f>IF($A257="","",IFERROR(VLOOKUP($A257,Mapping!$A$2:$D$500,4,FALSE),"UNMAPPED"))</f>
        <v/>
      </c>
    </row>
    <row r="258">
      <c r="O258" s="17">
        <f>IF($A258="","",SUM(C258:N258))</f>
        <v/>
      </c>
      <c r="P258">
        <f>IF($A258="","",IFERROR(VLOOKUP($A258,Mapping!$A$2:$D$500,3,FALSE),"UNMAPPED"))</f>
        <v/>
      </c>
      <c r="Q258">
        <f>IF($A258="","",IFERROR(VLOOKUP($A258,Mapping!$A$2:$D$500,4,FALSE),"UNMAPPED"))</f>
        <v/>
      </c>
    </row>
    <row r="259">
      <c r="O259" s="17">
        <f>IF($A259="","",SUM(C259:N259))</f>
        <v/>
      </c>
      <c r="P259">
        <f>IF($A259="","",IFERROR(VLOOKUP($A259,Mapping!$A$2:$D$500,3,FALSE),"UNMAPPED"))</f>
        <v/>
      </c>
      <c r="Q259">
        <f>IF($A259="","",IFERROR(VLOOKUP($A259,Mapping!$A$2:$D$500,4,FALSE),"UNMAPPED"))</f>
        <v/>
      </c>
    </row>
    <row r="260">
      <c r="O260" s="17">
        <f>IF($A260="","",SUM(C260:N260))</f>
        <v/>
      </c>
      <c r="P260">
        <f>IF($A260="","",IFERROR(VLOOKUP($A260,Mapping!$A$2:$D$500,3,FALSE),"UNMAPPED"))</f>
        <v/>
      </c>
      <c r="Q260">
        <f>IF($A260="","",IFERROR(VLOOKUP($A260,Mapping!$A$2:$D$500,4,FALSE),"UNMAPPED"))</f>
        <v/>
      </c>
    </row>
    <row r="261">
      <c r="O261" s="17">
        <f>IF($A261="","",SUM(C261:N261))</f>
        <v/>
      </c>
      <c r="P261">
        <f>IF($A261="","",IFERROR(VLOOKUP($A261,Mapping!$A$2:$D$500,3,FALSE),"UNMAPPED"))</f>
        <v/>
      </c>
      <c r="Q261">
        <f>IF($A261="","",IFERROR(VLOOKUP($A261,Mapping!$A$2:$D$500,4,FALSE),"UNMAPPED"))</f>
        <v/>
      </c>
    </row>
    <row r="262">
      <c r="O262" s="17">
        <f>IF($A262="","",SUM(C262:N262))</f>
        <v/>
      </c>
      <c r="P262">
        <f>IF($A262="","",IFERROR(VLOOKUP($A262,Mapping!$A$2:$D$500,3,FALSE),"UNMAPPED"))</f>
        <v/>
      </c>
      <c r="Q262">
        <f>IF($A262="","",IFERROR(VLOOKUP($A262,Mapping!$A$2:$D$500,4,FALSE),"UNMAPPED"))</f>
        <v/>
      </c>
    </row>
    <row r="263">
      <c r="O263" s="17">
        <f>IF($A263="","",SUM(C263:N263))</f>
        <v/>
      </c>
      <c r="P263">
        <f>IF($A263="","",IFERROR(VLOOKUP($A263,Mapping!$A$2:$D$500,3,FALSE),"UNMAPPED"))</f>
        <v/>
      </c>
      <c r="Q263">
        <f>IF($A263="","",IFERROR(VLOOKUP($A263,Mapping!$A$2:$D$500,4,FALSE),"UNMAPPED"))</f>
        <v/>
      </c>
    </row>
    <row r="264">
      <c r="O264" s="17">
        <f>IF($A264="","",SUM(C264:N264))</f>
        <v/>
      </c>
      <c r="P264">
        <f>IF($A264="","",IFERROR(VLOOKUP($A264,Mapping!$A$2:$D$500,3,FALSE),"UNMAPPED"))</f>
        <v/>
      </c>
      <c r="Q264">
        <f>IF($A264="","",IFERROR(VLOOKUP($A264,Mapping!$A$2:$D$500,4,FALSE),"UNMAPPED"))</f>
        <v/>
      </c>
    </row>
    <row r="265">
      <c r="O265" s="17">
        <f>IF($A265="","",SUM(C265:N265))</f>
        <v/>
      </c>
      <c r="P265">
        <f>IF($A265="","",IFERROR(VLOOKUP($A265,Mapping!$A$2:$D$500,3,FALSE),"UNMAPPED"))</f>
        <v/>
      </c>
      <c r="Q265">
        <f>IF($A265="","",IFERROR(VLOOKUP($A265,Mapping!$A$2:$D$500,4,FALSE),"UNMAPPED"))</f>
        <v/>
      </c>
    </row>
    <row r="266">
      <c r="O266" s="17">
        <f>IF($A266="","",SUM(C266:N266))</f>
        <v/>
      </c>
      <c r="P266">
        <f>IF($A266="","",IFERROR(VLOOKUP($A266,Mapping!$A$2:$D$500,3,FALSE),"UNMAPPED"))</f>
        <v/>
      </c>
      <c r="Q266">
        <f>IF($A266="","",IFERROR(VLOOKUP($A266,Mapping!$A$2:$D$500,4,FALSE),"UNMAPPED"))</f>
        <v/>
      </c>
    </row>
    <row r="267">
      <c r="O267" s="17">
        <f>IF($A267="","",SUM(C267:N267))</f>
        <v/>
      </c>
      <c r="P267">
        <f>IF($A267="","",IFERROR(VLOOKUP($A267,Mapping!$A$2:$D$500,3,FALSE),"UNMAPPED"))</f>
        <v/>
      </c>
      <c r="Q267">
        <f>IF($A267="","",IFERROR(VLOOKUP($A267,Mapping!$A$2:$D$500,4,FALSE),"UNMAPPED"))</f>
        <v/>
      </c>
    </row>
    <row r="268">
      <c r="O268" s="17">
        <f>IF($A268="","",SUM(C268:N268))</f>
        <v/>
      </c>
      <c r="P268">
        <f>IF($A268="","",IFERROR(VLOOKUP($A268,Mapping!$A$2:$D$500,3,FALSE),"UNMAPPED"))</f>
        <v/>
      </c>
      <c r="Q268">
        <f>IF($A268="","",IFERROR(VLOOKUP($A268,Mapping!$A$2:$D$500,4,FALSE),"UNMAPPED"))</f>
        <v/>
      </c>
    </row>
    <row r="269">
      <c r="O269" s="17">
        <f>IF($A269="","",SUM(C269:N269))</f>
        <v/>
      </c>
      <c r="P269">
        <f>IF($A269="","",IFERROR(VLOOKUP($A269,Mapping!$A$2:$D$500,3,FALSE),"UNMAPPED"))</f>
        <v/>
      </c>
      <c r="Q269">
        <f>IF($A269="","",IFERROR(VLOOKUP($A269,Mapping!$A$2:$D$500,4,FALSE),"UNMAPPED"))</f>
        <v/>
      </c>
    </row>
    <row r="270">
      <c r="O270" s="17">
        <f>IF($A270="","",SUM(C270:N270))</f>
        <v/>
      </c>
      <c r="P270">
        <f>IF($A270="","",IFERROR(VLOOKUP($A270,Mapping!$A$2:$D$500,3,FALSE),"UNMAPPED"))</f>
        <v/>
      </c>
      <c r="Q270">
        <f>IF($A270="","",IFERROR(VLOOKUP($A270,Mapping!$A$2:$D$500,4,FALSE),"UNMAPPED"))</f>
        <v/>
      </c>
    </row>
    <row r="271">
      <c r="O271" s="17">
        <f>IF($A271="","",SUM(C271:N271))</f>
        <v/>
      </c>
      <c r="P271">
        <f>IF($A271="","",IFERROR(VLOOKUP($A271,Mapping!$A$2:$D$500,3,FALSE),"UNMAPPED"))</f>
        <v/>
      </c>
      <c r="Q271">
        <f>IF($A271="","",IFERROR(VLOOKUP($A271,Mapping!$A$2:$D$500,4,FALSE),"UNMAPPED"))</f>
        <v/>
      </c>
    </row>
    <row r="272">
      <c r="O272" s="17">
        <f>IF($A272="","",SUM(C272:N272))</f>
        <v/>
      </c>
      <c r="P272">
        <f>IF($A272="","",IFERROR(VLOOKUP($A272,Mapping!$A$2:$D$500,3,FALSE),"UNMAPPED"))</f>
        <v/>
      </c>
      <c r="Q272">
        <f>IF($A272="","",IFERROR(VLOOKUP($A272,Mapping!$A$2:$D$500,4,FALSE),"UNMAPPED"))</f>
        <v/>
      </c>
    </row>
    <row r="273">
      <c r="O273" s="17">
        <f>IF($A273="","",SUM(C273:N273))</f>
        <v/>
      </c>
      <c r="P273">
        <f>IF($A273="","",IFERROR(VLOOKUP($A273,Mapping!$A$2:$D$500,3,FALSE),"UNMAPPED"))</f>
        <v/>
      </c>
      <c r="Q273">
        <f>IF($A273="","",IFERROR(VLOOKUP($A273,Mapping!$A$2:$D$500,4,FALSE),"UNMAPPED"))</f>
        <v/>
      </c>
    </row>
    <row r="274">
      <c r="O274" s="17">
        <f>IF($A274="","",SUM(C274:N274))</f>
        <v/>
      </c>
      <c r="P274">
        <f>IF($A274="","",IFERROR(VLOOKUP($A274,Mapping!$A$2:$D$500,3,FALSE),"UNMAPPED"))</f>
        <v/>
      </c>
      <c r="Q274">
        <f>IF($A274="","",IFERROR(VLOOKUP($A274,Mapping!$A$2:$D$500,4,FALSE),"UNMAPPED"))</f>
        <v/>
      </c>
    </row>
    <row r="275">
      <c r="O275" s="17">
        <f>IF($A275="","",SUM(C275:N275))</f>
        <v/>
      </c>
      <c r="P275">
        <f>IF($A275="","",IFERROR(VLOOKUP($A275,Mapping!$A$2:$D$500,3,FALSE),"UNMAPPED"))</f>
        <v/>
      </c>
      <c r="Q275">
        <f>IF($A275="","",IFERROR(VLOOKUP($A275,Mapping!$A$2:$D$500,4,FALSE),"UNMAPPED"))</f>
        <v/>
      </c>
    </row>
    <row r="276">
      <c r="O276" s="17">
        <f>IF($A276="","",SUM(C276:N276))</f>
        <v/>
      </c>
      <c r="P276">
        <f>IF($A276="","",IFERROR(VLOOKUP($A276,Mapping!$A$2:$D$500,3,FALSE),"UNMAPPED"))</f>
        <v/>
      </c>
      <c r="Q276">
        <f>IF($A276="","",IFERROR(VLOOKUP($A276,Mapping!$A$2:$D$500,4,FALSE),"UNMAPPED"))</f>
        <v/>
      </c>
    </row>
    <row r="277">
      <c r="O277" s="17">
        <f>IF($A277="","",SUM(C277:N277))</f>
        <v/>
      </c>
      <c r="P277">
        <f>IF($A277="","",IFERROR(VLOOKUP($A277,Mapping!$A$2:$D$500,3,FALSE),"UNMAPPED"))</f>
        <v/>
      </c>
      <c r="Q277">
        <f>IF($A277="","",IFERROR(VLOOKUP($A277,Mapping!$A$2:$D$500,4,FALSE),"UNMAPPED"))</f>
        <v/>
      </c>
    </row>
    <row r="278">
      <c r="O278" s="17">
        <f>IF($A278="","",SUM(C278:N278))</f>
        <v/>
      </c>
      <c r="P278">
        <f>IF($A278="","",IFERROR(VLOOKUP($A278,Mapping!$A$2:$D$500,3,FALSE),"UNMAPPED"))</f>
        <v/>
      </c>
      <c r="Q278">
        <f>IF($A278="","",IFERROR(VLOOKUP($A278,Mapping!$A$2:$D$500,4,FALSE),"UNMAPPED"))</f>
        <v/>
      </c>
    </row>
    <row r="279">
      <c r="O279" s="17">
        <f>IF($A279="","",SUM(C279:N279))</f>
        <v/>
      </c>
      <c r="P279">
        <f>IF($A279="","",IFERROR(VLOOKUP($A279,Mapping!$A$2:$D$500,3,FALSE),"UNMAPPED"))</f>
        <v/>
      </c>
      <c r="Q279">
        <f>IF($A279="","",IFERROR(VLOOKUP($A279,Mapping!$A$2:$D$500,4,FALSE),"UNMAPPED"))</f>
        <v/>
      </c>
    </row>
    <row r="280">
      <c r="O280" s="17">
        <f>IF($A280="","",SUM(C280:N280))</f>
        <v/>
      </c>
      <c r="P280">
        <f>IF($A280="","",IFERROR(VLOOKUP($A280,Mapping!$A$2:$D$500,3,FALSE),"UNMAPPED"))</f>
        <v/>
      </c>
      <c r="Q280">
        <f>IF($A280="","",IFERROR(VLOOKUP($A280,Mapping!$A$2:$D$500,4,FALSE),"UNMAPPED"))</f>
        <v/>
      </c>
    </row>
    <row r="281">
      <c r="O281" s="17">
        <f>IF($A281="","",SUM(C281:N281))</f>
        <v/>
      </c>
      <c r="P281">
        <f>IF($A281="","",IFERROR(VLOOKUP($A281,Mapping!$A$2:$D$500,3,FALSE),"UNMAPPED"))</f>
        <v/>
      </c>
      <c r="Q281">
        <f>IF($A281="","",IFERROR(VLOOKUP($A281,Mapping!$A$2:$D$500,4,FALSE),"UNMAPPED"))</f>
        <v/>
      </c>
    </row>
    <row r="282">
      <c r="O282" s="17">
        <f>IF($A282="","",SUM(C282:N282))</f>
        <v/>
      </c>
      <c r="P282">
        <f>IF($A282="","",IFERROR(VLOOKUP($A282,Mapping!$A$2:$D$500,3,FALSE),"UNMAPPED"))</f>
        <v/>
      </c>
      <c r="Q282">
        <f>IF($A282="","",IFERROR(VLOOKUP($A282,Mapping!$A$2:$D$500,4,FALSE),"UNMAPPED"))</f>
        <v/>
      </c>
    </row>
    <row r="283">
      <c r="O283" s="17">
        <f>IF($A283="","",SUM(C283:N283))</f>
        <v/>
      </c>
      <c r="P283">
        <f>IF($A283="","",IFERROR(VLOOKUP($A283,Mapping!$A$2:$D$500,3,FALSE),"UNMAPPED"))</f>
        <v/>
      </c>
      <c r="Q283">
        <f>IF($A283="","",IFERROR(VLOOKUP($A283,Mapping!$A$2:$D$500,4,FALSE),"UNMAPPED"))</f>
        <v/>
      </c>
    </row>
    <row r="284">
      <c r="O284" s="17">
        <f>IF($A284="","",SUM(C284:N284))</f>
        <v/>
      </c>
      <c r="P284">
        <f>IF($A284="","",IFERROR(VLOOKUP($A284,Mapping!$A$2:$D$500,3,FALSE),"UNMAPPED"))</f>
        <v/>
      </c>
      <c r="Q284">
        <f>IF($A284="","",IFERROR(VLOOKUP($A284,Mapping!$A$2:$D$500,4,FALSE),"UNMAPPED"))</f>
        <v/>
      </c>
    </row>
    <row r="285">
      <c r="O285" s="17">
        <f>IF($A285="","",SUM(C285:N285))</f>
        <v/>
      </c>
      <c r="P285">
        <f>IF($A285="","",IFERROR(VLOOKUP($A285,Mapping!$A$2:$D$500,3,FALSE),"UNMAPPED"))</f>
        <v/>
      </c>
      <c r="Q285">
        <f>IF($A285="","",IFERROR(VLOOKUP($A285,Mapping!$A$2:$D$500,4,FALSE),"UNMAPPED"))</f>
        <v/>
      </c>
    </row>
    <row r="286">
      <c r="O286" s="17">
        <f>IF($A286="","",SUM(C286:N286))</f>
        <v/>
      </c>
      <c r="P286">
        <f>IF($A286="","",IFERROR(VLOOKUP($A286,Mapping!$A$2:$D$500,3,FALSE),"UNMAPPED"))</f>
        <v/>
      </c>
      <c r="Q286">
        <f>IF($A286="","",IFERROR(VLOOKUP($A286,Mapping!$A$2:$D$500,4,FALSE),"UNMAPPED"))</f>
        <v/>
      </c>
    </row>
    <row r="287">
      <c r="O287" s="17">
        <f>IF($A287="","",SUM(C287:N287))</f>
        <v/>
      </c>
      <c r="P287">
        <f>IF($A287="","",IFERROR(VLOOKUP($A287,Mapping!$A$2:$D$500,3,FALSE),"UNMAPPED"))</f>
        <v/>
      </c>
      <c r="Q287">
        <f>IF($A287="","",IFERROR(VLOOKUP($A287,Mapping!$A$2:$D$500,4,FALSE),"UNMAPPED"))</f>
        <v/>
      </c>
    </row>
    <row r="288">
      <c r="O288" s="17">
        <f>IF($A288="","",SUM(C288:N288))</f>
        <v/>
      </c>
      <c r="P288">
        <f>IF($A288="","",IFERROR(VLOOKUP($A288,Mapping!$A$2:$D$500,3,FALSE),"UNMAPPED"))</f>
        <v/>
      </c>
      <c r="Q288">
        <f>IF($A288="","",IFERROR(VLOOKUP($A288,Mapping!$A$2:$D$500,4,FALSE),"UNMAPPED"))</f>
        <v/>
      </c>
    </row>
    <row r="289">
      <c r="O289" s="17">
        <f>IF($A289="","",SUM(C289:N289))</f>
        <v/>
      </c>
      <c r="P289">
        <f>IF($A289="","",IFERROR(VLOOKUP($A289,Mapping!$A$2:$D$500,3,FALSE),"UNMAPPED"))</f>
        <v/>
      </c>
      <c r="Q289">
        <f>IF($A289="","",IFERROR(VLOOKUP($A289,Mapping!$A$2:$D$500,4,FALSE),"UNMAPPED"))</f>
        <v/>
      </c>
    </row>
    <row r="290">
      <c r="O290" s="17">
        <f>IF($A290="","",SUM(C290:N290))</f>
        <v/>
      </c>
      <c r="P290">
        <f>IF($A290="","",IFERROR(VLOOKUP($A290,Mapping!$A$2:$D$500,3,FALSE),"UNMAPPED"))</f>
        <v/>
      </c>
      <c r="Q290">
        <f>IF($A290="","",IFERROR(VLOOKUP($A290,Mapping!$A$2:$D$500,4,FALSE),"UNMAPPED"))</f>
        <v/>
      </c>
    </row>
    <row r="291">
      <c r="O291" s="17">
        <f>IF($A291="","",SUM(C291:N291))</f>
        <v/>
      </c>
      <c r="P291">
        <f>IF($A291="","",IFERROR(VLOOKUP($A291,Mapping!$A$2:$D$500,3,FALSE),"UNMAPPED"))</f>
        <v/>
      </c>
      <c r="Q291">
        <f>IF($A291="","",IFERROR(VLOOKUP($A291,Mapping!$A$2:$D$500,4,FALSE),"UNMAPPED"))</f>
        <v/>
      </c>
    </row>
    <row r="292">
      <c r="O292" s="17">
        <f>IF($A292="","",SUM(C292:N292))</f>
        <v/>
      </c>
      <c r="P292">
        <f>IF($A292="","",IFERROR(VLOOKUP($A292,Mapping!$A$2:$D$500,3,FALSE),"UNMAPPED"))</f>
        <v/>
      </c>
      <c r="Q292">
        <f>IF($A292="","",IFERROR(VLOOKUP($A292,Mapping!$A$2:$D$500,4,FALSE),"UNMAPPED"))</f>
        <v/>
      </c>
    </row>
    <row r="293">
      <c r="O293" s="17">
        <f>IF($A293="","",SUM(C293:N293))</f>
        <v/>
      </c>
      <c r="P293">
        <f>IF($A293="","",IFERROR(VLOOKUP($A293,Mapping!$A$2:$D$500,3,FALSE),"UNMAPPED"))</f>
        <v/>
      </c>
      <c r="Q293">
        <f>IF($A293="","",IFERROR(VLOOKUP($A293,Mapping!$A$2:$D$500,4,FALSE),"UNMAPPED"))</f>
        <v/>
      </c>
    </row>
    <row r="294">
      <c r="O294" s="17">
        <f>IF($A294="","",SUM(C294:N294))</f>
        <v/>
      </c>
      <c r="P294">
        <f>IF($A294="","",IFERROR(VLOOKUP($A294,Mapping!$A$2:$D$500,3,FALSE),"UNMAPPED"))</f>
        <v/>
      </c>
      <c r="Q294">
        <f>IF($A294="","",IFERROR(VLOOKUP($A294,Mapping!$A$2:$D$500,4,FALSE),"UNMAPPED"))</f>
        <v/>
      </c>
    </row>
    <row r="295">
      <c r="O295" s="17">
        <f>IF($A295="","",SUM(C295:N295))</f>
        <v/>
      </c>
      <c r="P295">
        <f>IF($A295="","",IFERROR(VLOOKUP($A295,Mapping!$A$2:$D$500,3,FALSE),"UNMAPPED"))</f>
        <v/>
      </c>
      <c r="Q295">
        <f>IF($A295="","",IFERROR(VLOOKUP($A295,Mapping!$A$2:$D$500,4,FALSE),"UNMAPPED"))</f>
        <v/>
      </c>
    </row>
    <row r="296">
      <c r="O296" s="17">
        <f>IF($A296="","",SUM(C296:N296))</f>
        <v/>
      </c>
      <c r="P296">
        <f>IF($A296="","",IFERROR(VLOOKUP($A296,Mapping!$A$2:$D$500,3,FALSE),"UNMAPPED"))</f>
        <v/>
      </c>
      <c r="Q296">
        <f>IF($A296="","",IFERROR(VLOOKUP($A296,Mapping!$A$2:$D$500,4,FALSE),"UNMAPPED"))</f>
        <v/>
      </c>
    </row>
    <row r="297">
      <c r="O297" s="17">
        <f>IF($A297="","",SUM(C297:N297))</f>
        <v/>
      </c>
      <c r="P297">
        <f>IF($A297="","",IFERROR(VLOOKUP($A297,Mapping!$A$2:$D$500,3,FALSE),"UNMAPPED"))</f>
        <v/>
      </c>
      <c r="Q297">
        <f>IF($A297="","",IFERROR(VLOOKUP($A297,Mapping!$A$2:$D$500,4,FALSE),"UNMAPPED"))</f>
        <v/>
      </c>
    </row>
    <row r="298">
      <c r="O298" s="17">
        <f>IF($A298="","",SUM(C298:N298))</f>
        <v/>
      </c>
      <c r="P298">
        <f>IF($A298="","",IFERROR(VLOOKUP($A298,Mapping!$A$2:$D$500,3,FALSE),"UNMAPPED"))</f>
        <v/>
      </c>
      <c r="Q298">
        <f>IF($A298="","",IFERROR(VLOOKUP($A298,Mapping!$A$2:$D$500,4,FALSE),"UNMAPPED"))</f>
        <v/>
      </c>
    </row>
    <row r="299">
      <c r="O299" s="17">
        <f>IF($A299="","",SUM(C299:N299))</f>
        <v/>
      </c>
      <c r="P299">
        <f>IF($A299="","",IFERROR(VLOOKUP($A299,Mapping!$A$2:$D$500,3,FALSE),"UNMAPPED"))</f>
        <v/>
      </c>
      <c r="Q299">
        <f>IF($A299="","",IFERROR(VLOOKUP($A299,Mapping!$A$2:$D$500,4,FALSE),"UNMAPPED"))</f>
        <v/>
      </c>
    </row>
    <row r="300">
      <c r="O300" s="17">
        <f>IF($A300="","",SUM(C300:N300))</f>
        <v/>
      </c>
      <c r="P300">
        <f>IF($A300="","",IFERROR(VLOOKUP($A300,Mapping!$A$2:$D$500,3,FALSE),"UNMAPPED"))</f>
        <v/>
      </c>
      <c r="Q300">
        <f>IF($A300="","",IFERROR(VLOOKUP($A300,Mapping!$A$2:$D$500,4,FALSE),"UNMAPPED"))</f>
        <v/>
      </c>
    </row>
    <row r="301">
      <c r="O301" s="17">
        <f>IF($A301="","",SUM(C301:N301))</f>
        <v/>
      </c>
      <c r="P301">
        <f>IF($A301="","",IFERROR(VLOOKUP($A301,Mapping!$A$2:$D$500,3,FALSE),"UNMAPPED"))</f>
        <v/>
      </c>
      <c r="Q301">
        <f>IF($A301="","",IFERROR(VLOOKUP($A301,Mapping!$A$2:$D$500,4,FALSE),"UNMAPPED"))</f>
        <v/>
      </c>
    </row>
    <row r="302">
      <c r="O302" s="17">
        <f>IF($A302="","",SUM(C302:N302))</f>
        <v/>
      </c>
      <c r="P302">
        <f>IF($A302="","",IFERROR(VLOOKUP($A302,Mapping!$A$2:$D$500,3,FALSE),"UNMAPPED"))</f>
        <v/>
      </c>
      <c r="Q302">
        <f>IF($A302="","",IFERROR(VLOOKUP($A302,Mapping!$A$2:$D$500,4,FALSE),"UNMAPPED"))</f>
        <v/>
      </c>
    </row>
    <row r="303">
      <c r="O303" s="17">
        <f>IF($A303="","",SUM(C303:N303))</f>
        <v/>
      </c>
      <c r="P303">
        <f>IF($A303="","",IFERROR(VLOOKUP($A303,Mapping!$A$2:$D$500,3,FALSE),"UNMAPPED"))</f>
        <v/>
      </c>
      <c r="Q303">
        <f>IF($A303="","",IFERROR(VLOOKUP($A303,Mapping!$A$2:$D$500,4,FALSE),"UNMAPPED"))</f>
        <v/>
      </c>
    </row>
    <row r="304">
      <c r="O304" s="17">
        <f>IF($A304="","",SUM(C304:N304))</f>
        <v/>
      </c>
      <c r="P304">
        <f>IF($A304="","",IFERROR(VLOOKUP($A304,Mapping!$A$2:$D$500,3,FALSE),"UNMAPPED"))</f>
        <v/>
      </c>
      <c r="Q304">
        <f>IF($A304="","",IFERROR(VLOOKUP($A304,Mapping!$A$2:$D$500,4,FALSE),"UNMAPPED"))</f>
        <v/>
      </c>
    </row>
    <row r="305">
      <c r="O305" s="17">
        <f>IF($A305="","",SUM(C305:N305))</f>
        <v/>
      </c>
      <c r="P305">
        <f>IF($A305="","",IFERROR(VLOOKUP($A305,Mapping!$A$2:$D$500,3,FALSE),"UNMAPPED"))</f>
        <v/>
      </c>
      <c r="Q305">
        <f>IF($A305="","",IFERROR(VLOOKUP($A305,Mapping!$A$2:$D$500,4,FALSE),"UNMAPPED"))</f>
        <v/>
      </c>
    </row>
    <row r="306">
      <c r="O306" s="17">
        <f>IF($A306="","",SUM(C306:N306))</f>
        <v/>
      </c>
      <c r="P306">
        <f>IF($A306="","",IFERROR(VLOOKUP($A306,Mapping!$A$2:$D$500,3,FALSE),"UNMAPPED"))</f>
        <v/>
      </c>
      <c r="Q306">
        <f>IF($A306="","",IFERROR(VLOOKUP($A306,Mapping!$A$2:$D$500,4,FALSE),"UNMAPPED"))</f>
        <v/>
      </c>
    </row>
    <row r="307">
      <c r="O307" s="17">
        <f>IF($A307="","",SUM(C307:N307))</f>
        <v/>
      </c>
      <c r="P307">
        <f>IF($A307="","",IFERROR(VLOOKUP($A307,Mapping!$A$2:$D$500,3,FALSE),"UNMAPPED"))</f>
        <v/>
      </c>
      <c r="Q307">
        <f>IF($A307="","",IFERROR(VLOOKUP($A307,Mapping!$A$2:$D$500,4,FALSE),"UNMAPPED"))</f>
        <v/>
      </c>
    </row>
    <row r="308">
      <c r="O308" s="17">
        <f>IF($A308="","",SUM(C308:N308))</f>
        <v/>
      </c>
      <c r="P308">
        <f>IF($A308="","",IFERROR(VLOOKUP($A308,Mapping!$A$2:$D$500,3,FALSE),"UNMAPPED"))</f>
        <v/>
      </c>
      <c r="Q308">
        <f>IF($A308="","",IFERROR(VLOOKUP($A308,Mapping!$A$2:$D$500,4,FALSE),"UNMAPPED"))</f>
        <v/>
      </c>
    </row>
    <row r="309">
      <c r="O309" s="17">
        <f>IF($A309="","",SUM(C309:N309))</f>
        <v/>
      </c>
      <c r="P309">
        <f>IF($A309="","",IFERROR(VLOOKUP($A309,Mapping!$A$2:$D$500,3,FALSE),"UNMAPPED"))</f>
        <v/>
      </c>
      <c r="Q309">
        <f>IF($A309="","",IFERROR(VLOOKUP($A309,Mapping!$A$2:$D$500,4,FALSE),"UNMAPPED"))</f>
        <v/>
      </c>
    </row>
    <row r="310">
      <c r="O310" s="17">
        <f>IF($A310="","",SUM(C310:N310))</f>
        <v/>
      </c>
      <c r="P310">
        <f>IF($A310="","",IFERROR(VLOOKUP($A310,Mapping!$A$2:$D$500,3,FALSE),"UNMAPPED"))</f>
        <v/>
      </c>
      <c r="Q310">
        <f>IF($A310="","",IFERROR(VLOOKUP($A310,Mapping!$A$2:$D$500,4,FALSE),"UNMAPPED"))</f>
        <v/>
      </c>
    </row>
    <row r="311">
      <c r="O311" s="17">
        <f>IF($A311="","",SUM(C311:N311))</f>
        <v/>
      </c>
      <c r="P311">
        <f>IF($A311="","",IFERROR(VLOOKUP($A311,Mapping!$A$2:$D$500,3,FALSE),"UNMAPPED"))</f>
        <v/>
      </c>
      <c r="Q311">
        <f>IF($A311="","",IFERROR(VLOOKUP($A311,Mapping!$A$2:$D$500,4,FALSE),"UNMAPPED"))</f>
        <v/>
      </c>
    </row>
    <row r="312">
      <c r="O312" s="17">
        <f>IF($A312="","",SUM(C312:N312))</f>
        <v/>
      </c>
      <c r="P312">
        <f>IF($A312="","",IFERROR(VLOOKUP($A312,Mapping!$A$2:$D$500,3,FALSE),"UNMAPPED"))</f>
        <v/>
      </c>
      <c r="Q312">
        <f>IF($A312="","",IFERROR(VLOOKUP($A312,Mapping!$A$2:$D$500,4,FALSE),"UNMAPPED"))</f>
        <v/>
      </c>
    </row>
    <row r="313">
      <c r="O313" s="17">
        <f>IF($A313="","",SUM(C313:N313))</f>
        <v/>
      </c>
      <c r="P313">
        <f>IF($A313="","",IFERROR(VLOOKUP($A313,Mapping!$A$2:$D$500,3,FALSE),"UNMAPPED"))</f>
        <v/>
      </c>
      <c r="Q313">
        <f>IF($A313="","",IFERROR(VLOOKUP($A313,Mapping!$A$2:$D$500,4,FALSE),"UNMAPPED"))</f>
        <v/>
      </c>
    </row>
    <row r="314">
      <c r="O314" s="17">
        <f>IF($A314="","",SUM(C314:N314))</f>
        <v/>
      </c>
      <c r="P314">
        <f>IF($A314="","",IFERROR(VLOOKUP($A314,Mapping!$A$2:$D$500,3,FALSE),"UNMAPPED"))</f>
        <v/>
      </c>
      <c r="Q314">
        <f>IF($A314="","",IFERROR(VLOOKUP($A314,Mapping!$A$2:$D$500,4,FALSE),"UNMAPPED"))</f>
        <v/>
      </c>
    </row>
    <row r="315">
      <c r="O315" s="17">
        <f>IF($A315="","",SUM(C315:N315))</f>
        <v/>
      </c>
      <c r="P315">
        <f>IF($A315="","",IFERROR(VLOOKUP($A315,Mapping!$A$2:$D$500,3,FALSE),"UNMAPPED"))</f>
        <v/>
      </c>
      <c r="Q315">
        <f>IF($A315="","",IFERROR(VLOOKUP($A315,Mapping!$A$2:$D$500,4,FALSE),"UNMAPPED"))</f>
        <v/>
      </c>
    </row>
    <row r="316">
      <c r="O316" s="17">
        <f>IF($A316="","",SUM(C316:N316))</f>
        <v/>
      </c>
      <c r="P316">
        <f>IF($A316="","",IFERROR(VLOOKUP($A316,Mapping!$A$2:$D$500,3,FALSE),"UNMAPPED"))</f>
        <v/>
      </c>
      <c r="Q316">
        <f>IF($A316="","",IFERROR(VLOOKUP($A316,Mapping!$A$2:$D$500,4,FALSE),"UNMAPPED"))</f>
        <v/>
      </c>
    </row>
    <row r="317">
      <c r="O317" s="17">
        <f>IF($A317="","",SUM(C317:N317))</f>
        <v/>
      </c>
      <c r="P317">
        <f>IF($A317="","",IFERROR(VLOOKUP($A317,Mapping!$A$2:$D$500,3,FALSE),"UNMAPPED"))</f>
        <v/>
      </c>
      <c r="Q317">
        <f>IF($A317="","",IFERROR(VLOOKUP($A317,Mapping!$A$2:$D$500,4,FALSE),"UNMAPPED"))</f>
        <v/>
      </c>
    </row>
    <row r="318">
      <c r="O318" s="17">
        <f>IF($A318="","",SUM(C318:N318))</f>
        <v/>
      </c>
      <c r="P318">
        <f>IF($A318="","",IFERROR(VLOOKUP($A318,Mapping!$A$2:$D$500,3,FALSE),"UNMAPPED"))</f>
        <v/>
      </c>
      <c r="Q318">
        <f>IF($A318="","",IFERROR(VLOOKUP($A318,Mapping!$A$2:$D$500,4,FALSE),"UNMAPPED"))</f>
        <v/>
      </c>
    </row>
    <row r="319">
      <c r="O319" s="17">
        <f>IF($A319="","",SUM(C319:N319))</f>
        <v/>
      </c>
      <c r="P319">
        <f>IF($A319="","",IFERROR(VLOOKUP($A319,Mapping!$A$2:$D$500,3,FALSE),"UNMAPPED"))</f>
        <v/>
      </c>
      <c r="Q319">
        <f>IF($A319="","",IFERROR(VLOOKUP($A319,Mapping!$A$2:$D$500,4,FALSE),"UNMAPPED"))</f>
        <v/>
      </c>
    </row>
    <row r="320">
      <c r="O320" s="17">
        <f>IF($A320="","",SUM(C320:N320))</f>
        <v/>
      </c>
      <c r="P320">
        <f>IF($A320="","",IFERROR(VLOOKUP($A320,Mapping!$A$2:$D$500,3,FALSE),"UNMAPPED"))</f>
        <v/>
      </c>
      <c r="Q320">
        <f>IF($A320="","",IFERROR(VLOOKUP($A320,Mapping!$A$2:$D$500,4,FALSE),"UNMAPPED"))</f>
        <v/>
      </c>
    </row>
    <row r="321">
      <c r="O321" s="17">
        <f>IF($A321="","",SUM(C321:N321))</f>
        <v/>
      </c>
      <c r="P321">
        <f>IF($A321="","",IFERROR(VLOOKUP($A321,Mapping!$A$2:$D$500,3,FALSE),"UNMAPPED"))</f>
        <v/>
      </c>
      <c r="Q321">
        <f>IF($A321="","",IFERROR(VLOOKUP($A321,Mapping!$A$2:$D$500,4,FALSE),"UNMAPPED"))</f>
        <v/>
      </c>
    </row>
    <row r="322">
      <c r="O322" s="17">
        <f>IF($A322="","",SUM(C322:N322))</f>
        <v/>
      </c>
      <c r="P322">
        <f>IF($A322="","",IFERROR(VLOOKUP($A322,Mapping!$A$2:$D$500,3,FALSE),"UNMAPPED"))</f>
        <v/>
      </c>
      <c r="Q322">
        <f>IF($A322="","",IFERROR(VLOOKUP($A322,Mapping!$A$2:$D$500,4,FALSE),"UNMAPPED"))</f>
        <v/>
      </c>
    </row>
    <row r="323">
      <c r="O323" s="17">
        <f>IF($A323="","",SUM(C323:N323))</f>
        <v/>
      </c>
      <c r="P323">
        <f>IF($A323="","",IFERROR(VLOOKUP($A323,Mapping!$A$2:$D$500,3,FALSE),"UNMAPPED"))</f>
        <v/>
      </c>
      <c r="Q323">
        <f>IF($A323="","",IFERROR(VLOOKUP($A323,Mapping!$A$2:$D$500,4,FALSE),"UNMAPPED"))</f>
        <v/>
      </c>
    </row>
    <row r="324">
      <c r="O324" s="17">
        <f>IF($A324="","",SUM(C324:N324))</f>
        <v/>
      </c>
      <c r="P324">
        <f>IF($A324="","",IFERROR(VLOOKUP($A324,Mapping!$A$2:$D$500,3,FALSE),"UNMAPPED"))</f>
        <v/>
      </c>
      <c r="Q324">
        <f>IF($A324="","",IFERROR(VLOOKUP($A324,Mapping!$A$2:$D$500,4,FALSE),"UNMAPPED"))</f>
        <v/>
      </c>
    </row>
    <row r="325">
      <c r="O325" s="17">
        <f>IF($A325="","",SUM(C325:N325))</f>
        <v/>
      </c>
      <c r="P325">
        <f>IF($A325="","",IFERROR(VLOOKUP($A325,Mapping!$A$2:$D$500,3,FALSE),"UNMAPPED"))</f>
        <v/>
      </c>
      <c r="Q325">
        <f>IF($A325="","",IFERROR(VLOOKUP($A325,Mapping!$A$2:$D$500,4,FALSE),"UNMAPPED"))</f>
        <v/>
      </c>
    </row>
    <row r="326">
      <c r="O326" s="17">
        <f>IF($A326="","",SUM(C326:N326))</f>
        <v/>
      </c>
      <c r="P326">
        <f>IF($A326="","",IFERROR(VLOOKUP($A326,Mapping!$A$2:$D$500,3,FALSE),"UNMAPPED"))</f>
        <v/>
      </c>
      <c r="Q326">
        <f>IF($A326="","",IFERROR(VLOOKUP($A326,Mapping!$A$2:$D$500,4,FALSE),"UNMAPPED"))</f>
        <v/>
      </c>
    </row>
    <row r="327">
      <c r="O327" s="17">
        <f>IF($A327="","",SUM(C327:N327))</f>
        <v/>
      </c>
      <c r="P327">
        <f>IF($A327="","",IFERROR(VLOOKUP($A327,Mapping!$A$2:$D$500,3,FALSE),"UNMAPPED"))</f>
        <v/>
      </c>
      <c r="Q327">
        <f>IF($A327="","",IFERROR(VLOOKUP($A327,Mapping!$A$2:$D$500,4,FALSE),"UNMAPPED"))</f>
        <v/>
      </c>
    </row>
    <row r="328">
      <c r="O328" s="17">
        <f>IF($A328="","",SUM(C328:N328))</f>
        <v/>
      </c>
      <c r="P328">
        <f>IF($A328="","",IFERROR(VLOOKUP($A328,Mapping!$A$2:$D$500,3,FALSE),"UNMAPPED"))</f>
        <v/>
      </c>
      <c r="Q328">
        <f>IF($A328="","",IFERROR(VLOOKUP($A328,Mapping!$A$2:$D$500,4,FALSE),"UNMAPPED"))</f>
        <v/>
      </c>
    </row>
    <row r="329">
      <c r="O329" s="17">
        <f>IF($A329="","",SUM(C329:N329))</f>
        <v/>
      </c>
      <c r="P329">
        <f>IF($A329="","",IFERROR(VLOOKUP($A329,Mapping!$A$2:$D$500,3,FALSE),"UNMAPPED"))</f>
        <v/>
      </c>
      <c r="Q329">
        <f>IF($A329="","",IFERROR(VLOOKUP($A329,Mapping!$A$2:$D$500,4,FALSE),"UNMAPPED"))</f>
        <v/>
      </c>
    </row>
    <row r="330">
      <c r="O330" s="17">
        <f>IF($A330="","",SUM(C330:N330))</f>
        <v/>
      </c>
      <c r="P330">
        <f>IF($A330="","",IFERROR(VLOOKUP($A330,Mapping!$A$2:$D$500,3,FALSE),"UNMAPPED"))</f>
        <v/>
      </c>
      <c r="Q330">
        <f>IF($A330="","",IFERROR(VLOOKUP($A330,Mapping!$A$2:$D$500,4,FALSE),"UNMAPPED"))</f>
        <v/>
      </c>
    </row>
    <row r="331">
      <c r="O331" s="17">
        <f>IF($A331="","",SUM(C331:N331))</f>
        <v/>
      </c>
      <c r="P331">
        <f>IF($A331="","",IFERROR(VLOOKUP($A331,Mapping!$A$2:$D$500,3,FALSE),"UNMAPPED"))</f>
        <v/>
      </c>
      <c r="Q331">
        <f>IF($A331="","",IFERROR(VLOOKUP($A331,Mapping!$A$2:$D$500,4,FALSE),"UNMAPPED"))</f>
        <v/>
      </c>
    </row>
    <row r="332">
      <c r="O332" s="17">
        <f>IF($A332="","",SUM(C332:N332))</f>
        <v/>
      </c>
      <c r="P332">
        <f>IF($A332="","",IFERROR(VLOOKUP($A332,Mapping!$A$2:$D$500,3,FALSE),"UNMAPPED"))</f>
        <v/>
      </c>
      <c r="Q332">
        <f>IF($A332="","",IFERROR(VLOOKUP($A332,Mapping!$A$2:$D$500,4,FALSE),"UNMAPPED"))</f>
        <v/>
      </c>
    </row>
    <row r="333">
      <c r="O333" s="17">
        <f>IF($A333="","",SUM(C333:N333))</f>
        <v/>
      </c>
      <c r="P333">
        <f>IF($A333="","",IFERROR(VLOOKUP($A333,Mapping!$A$2:$D$500,3,FALSE),"UNMAPPED"))</f>
        <v/>
      </c>
      <c r="Q333">
        <f>IF($A333="","",IFERROR(VLOOKUP($A333,Mapping!$A$2:$D$500,4,FALSE),"UNMAPPED"))</f>
        <v/>
      </c>
    </row>
    <row r="334">
      <c r="O334" s="17">
        <f>IF($A334="","",SUM(C334:N334))</f>
        <v/>
      </c>
      <c r="P334">
        <f>IF($A334="","",IFERROR(VLOOKUP($A334,Mapping!$A$2:$D$500,3,FALSE),"UNMAPPED"))</f>
        <v/>
      </c>
      <c r="Q334">
        <f>IF($A334="","",IFERROR(VLOOKUP($A334,Mapping!$A$2:$D$500,4,FALSE),"UNMAPPED"))</f>
        <v/>
      </c>
    </row>
    <row r="335">
      <c r="O335" s="17">
        <f>IF($A335="","",SUM(C335:N335))</f>
        <v/>
      </c>
      <c r="P335">
        <f>IF($A335="","",IFERROR(VLOOKUP($A335,Mapping!$A$2:$D$500,3,FALSE),"UNMAPPED"))</f>
        <v/>
      </c>
      <c r="Q335">
        <f>IF($A335="","",IFERROR(VLOOKUP($A335,Mapping!$A$2:$D$500,4,FALSE),"UNMAPPED"))</f>
        <v/>
      </c>
    </row>
    <row r="336">
      <c r="O336" s="17">
        <f>IF($A336="","",SUM(C336:N336))</f>
        <v/>
      </c>
      <c r="P336">
        <f>IF($A336="","",IFERROR(VLOOKUP($A336,Mapping!$A$2:$D$500,3,FALSE),"UNMAPPED"))</f>
        <v/>
      </c>
      <c r="Q336">
        <f>IF($A336="","",IFERROR(VLOOKUP($A336,Mapping!$A$2:$D$500,4,FALSE),"UNMAPPED"))</f>
        <v/>
      </c>
    </row>
    <row r="337">
      <c r="O337" s="17">
        <f>IF($A337="","",SUM(C337:N337))</f>
        <v/>
      </c>
      <c r="P337">
        <f>IF($A337="","",IFERROR(VLOOKUP($A337,Mapping!$A$2:$D$500,3,FALSE),"UNMAPPED"))</f>
        <v/>
      </c>
      <c r="Q337">
        <f>IF($A337="","",IFERROR(VLOOKUP($A337,Mapping!$A$2:$D$500,4,FALSE),"UNMAPPED"))</f>
        <v/>
      </c>
    </row>
    <row r="338">
      <c r="O338" s="17">
        <f>IF($A338="","",SUM(C338:N338))</f>
        <v/>
      </c>
      <c r="P338">
        <f>IF($A338="","",IFERROR(VLOOKUP($A338,Mapping!$A$2:$D$500,3,FALSE),"UNMAPPED"))</f>
        <v/>
      </c>
      <c r="Q338">
        <f>IF($A338="","",IFERROR(VLOOKUP($A338,Mapping!$A$2:$D$500,4,FALSE),"UNMAPPED"))</f>
        <v/>
      </c>
    </row>
    <row r="339">
      <c r="O339" s="17">
        <f>IF($A339="","",SUM(C339:N339))</f>
        <v/>
      </c>
      <c r="P339">
        <f>IF($A339="","",IFERROR(VLOOKUP($A339,Mapping!$A$2:$D$500,3,FALSE),"UNMAPPED"))</f>
        <v/>
      </c>
      <c r="Q339">
        <f>IF($A339="","",IFERROR(VLOOKUP($A339,Mapping!$A$2:$D$500,4,FALSE),"UNMAPPED"))</f>
        <v/>
      </c>
    </row>
    <row r="340">
      <c r="O340" s="17">
        <f>IF($A340="","",SUM(C340:N340))</f>
        <v/>
      </c>
      <c r="P340">
        <f>IF($A340="","",IFERROR(VLOOKUP($A340,Mapping!$A$2:$D$500,3,FALSE),"UNMAPPED"))</f>
        <v/>
      </c>
      <c r="Q340">
        <f>IF($A340="","",IFERROR(VLOOKUP($A340,Mapping!$A$2:$D$500,4,FALSE),"UNMAPPED"))</f>
        <v/>
      </c>
    </row>
    <row r="341">
      <c r="O341" s="17">
        <f>IF($A341="","",SUM(C341:N341))</f>
        <v/>
      </c>
      <c r="P341">
        <f>IF($A341="","",IFERROR(VLOOKUP($A341,Mapping!$A$2:$D$500,3,FALSE),"UNMAPPED"))</f>
        <v/>
      </c>
      <c r="Q341">
        <f>IF($A341="","",IFERROR(VLOOKUP($A341,Mapping!$A$2:$D$500,4,FALSE),"UNMAPPED"))</f>
        <v/>
      </c>
    </row>
    <row r="342">
      <c r="O342" s="17">
        <f>IF($A342="","",SUM(C342:N342))</f>
        <v/>
      </c>
      <c r="P342">
        <f>IF($A342="","",IFERROR(VLOOKUP($A342,Mapping!$A$2:$D$500,3,FALSE),"UNMAPPED"))</f>
        <v/>
      </c>
      <c r="Q342">
        <f>IF($A342="","",IFERROR(VLOOKUP($A342,Mapping!$A$2:$D$500,4,FALSE),"UNMAPPED"))</f>
        <v/>
      </c>
    </row>
    <row r="343">
      <c r="O343" s="17">
        <f>IF($A343="","",SUM(C343:N343))</f>
        <v/>
      </c>
      <c r="P343">
        <f>IF($A343="","",IFERROR(VLOOKUP($A343,Mapping!$A$2:$D$500,3,FALSE),"UNMAPPED"))</f>
        <v/>
      </c>
      <c r="Q343">
        <f>IF($A343="","",IFERROR(VLOOKUP($A343,Mapping!$A$2:$D$500,4,FALSE),"UNMAPPED"))</f>
        <v/>
      </c>
    </row>
    <row r="344">
      <c r="O344" s="17">
        <f>IF($A344="","",SUM(C344:N344))</f>
        <v/>
      </c>
      <c r="P344">
        <f>IF($A344="","",IFERROR(VLOOKUP($A344,Mapping!$A$2:$D$500,3,FALSE),"UNMAPPED"))</f>
        <v/>
      </c>
      <c r="Q344">
        <f>IF($A344="","",IFERROR(VLOOKUP($A344,Mapping!$A$2:$D$500,4,FALSE),"UNMAPPED"))</f>
        <v/>
      </c>
    </row>
    <row r="345">
      <c r="O345" s="17">
        <f>IF($A345="","",SUM(C345:N345))</f>
        <v/>
      </c>
      <c r="P345">
        <f>IF($A345="","",IFERROR(VLOOKUP($A345,Mapping!$A$2:$D$500,3,FALSE),"UNMAPPED"))</f>
        <v/>
      </c>
      <c r="Q345">
        <f>IF($A345="","",IFERROR(VLOOKUP($A345,Mapping!$A$2:$D$500,4,FALSE),"UNMAPPED"))</f>
        <v/>
      </c>
    </row>
    <row r="346">
      <c r="O346" s="17">
        <f>IF($A346="","",SUM(C346:N346))</f>
        <v/>
      </c>
      <c r="P346">
        <f>IF($A346="","",IFERROR(VLOOKUP($A346,Mapping!$A$2:$D$500,3,FALSE),"UNMAPPED"))</f>
        <v/>
      </c>
      <c r="Q346">
        <f>IF($A346="","",IFERROR(VLOOKUP($A346,Mapping!$A$2:$D$500,4,FALSE),"UNMAPPED"))</f>
        <v/>
      </c>
    </row>
    <row r="347">
      <c r="O347" s="17">
        <f>IF($A347="","",SUM(C347:N347))</f>
        <v/>
      </c>
      <c r="P347">
        <f>IF($A347="","",IFERROR(VLOOKUP($A347,Mapping!$A$2:$D$500,3,FALSE),"UNMAPPED"))</f>
        <v/>
      </c>
      <c r="Q347">
        <f>IF($A347="","",IFERROR(VLOOKUP($A347,Mapping!$A$2:$D$500,4,FALSE),"UNMAPPED"))</f>
        <v/>
      </c>
    </row>
    <row r="348">
      <c r="O348" s="17">
        <f>IF($A348="","",SUM(C348:N348))</f>
        <v/>
      </c>
      <c r="P348">
        <f>IF($A348="","",IFERROR(VLOOKUP($A348,Mapping!$A$2:$D$500,3,FALSE),"UNMAPPED"))</f>
        <v/>
      </c>
      <c r="Q348">
        <f>IF($A348="","",IFERROR(VLOOKUP($A348,Mapping!$A$2:$D$500,4,FALSE),"UNMAPPED"))</f>
        <v/>
      </c>
    </row>
    <row r="349">
      <c r="O349" s="17">
        <f>IF($A349="","",SUM(C349:N349))</f>
        <v/>
      </c>
      <c r="P349">
        <f>IF($A349="","",IFERROR(VLOOKUP($A349,Mapping!$A$2:$D$500,3,FALSE),"UNMAPPED"))</f>
        <v/>
      </c>
      <c r="Q349">
        <f>IF($A349="","",IFERROR(VLOOKUP($A349,Mapping!$A$2:$D$500,4,FALSE),"UNMAPPED"))</f>
        <v/>
      </c>
    </row>
    <row r="350">
      <c r="O350" s="17">
        <f>IF($A350="","",SUM(C350:N350))</f>
        <v/>
      </c>
      <c r="P350">
        <f>IF($A350="","",IFERROR(VLOOKUP($A350,Mapping!$A$2:$D$500,3,FALSE),"UNMAPPED"))</f>
        <v/>
      </c>
      <c r="Q350">
        <f>IF($A350="","",IFERROR(VLOOKUP($A350,Mapping!$A$2:$D$500,4,FALSE),"UNMAPPED"))</f>
        <v/>
      </c>
    </row>
    <row r="351">
      <c r="O351" s="17">
        <f>IF($A351="","",SUM(C351:N351))</f>
        <v/>
      </c>
      <c r="P351">
        <f>IF($A351="","",IFERROR(VLOOKUP($A351,Mapping!$A$2:$D$500,3,FALSE),"UNMAPPED"))</f>
        <v/>
      </c>
      <c r="Q351">
        <f>IF($A351="","",IFERROR(VLOOKUP($A351,Mapping!$A$2:$D$500,4,FALSE),"UNMAPPED"))</f>
        <v/>
      </c>
    </row>
    <row r="352">
      <c r="O352" s="17">
        <f>IF($A352="","",SUM(C352:N352))</f>
        <v/>
      </c>
      <c r="P352">
        <f>IF($A352="","",IFERROR(VLOOKUP($A352,Mapping!$A$2:$D$500,3,FALSE),"UNMAPPED"))</f>
        <v/>
      </c>
      <c r="Q352">
        <f>IF($A352="","",IFERROR(VLOOKUP($A352,Mapping!$A$2:$D$500,4,FALSE),"UNMAPPED"))</f>
        <v/>
      </c>
    </row>
    <row r="353">
      <c r="O353" s="17">
        <f>IF($A353="","",SUM(C353:N353))</f>
        <v/>
      </c>
      <c r="P353">
        <f>IF($A353="","",IFERROR(VLOOKUP($A353,Mapping!$A$2:$D$500,3,FALSE),"UNMAPPED"))</f>
        <v/>
      </c>
      <c r="Q353">
        <f>IF($A353="","",IFERROR(VLOOKUP($A353,Mapping!$A$2:$D$500,4,FALSE),"UNMAPPED"))</f>
        <v/>
      </c>
    </row>
    <row r="354">
      <c r="O354" s="17">
        <f>IF($A354="","",SUM(C354:N354))</f>
        <v/>
      </c>
      <c r="P354">
        <f>IF($A354="","",IFERROR(VLOOKUP($A354,Mapping!$A$2:$D$500,3,FALSE),"UNMAPPED"))</f>
        <v/>
      </c>
      <c r="Q354">
        <f>IF($A354="","",IFERROR(VLOOKUP($A354,Mapping!$A$2:$D$500,4,FALSE),"UNMAPPED"))</f>
        <v/>
      </c>
    </row>
    <row r="355">
      <c r="O355" s="17">
        <f>IF($A355="","",SUM(C355:N355))</f>
        <v/>
      </c>
      <c r="P355">
        <f>IF($A355="","",IFERROR(VLOOKUP($A355,Mapping!$A$2:$D$500,3,FALSE),"UNMAPPED"))</f>
        <v/>
      </c>
      <c r="Q355">
        <f>IF($A355="","",IFERROR(VLOOKUP($A355,Mapping!$A$2:$D$500,4,FALSE),"UNMAPPED"))</f>
        <v/>
      </c>
    </row>
    <row r="356">
      <c r="O356" s="17">
        <f>IF($A356="","",SUM(C356:N356))</f>
        <v/>
      </c>
      <c r="P356">
        <f>IF($A356="","",IFERROR(VLOOKUP($A356,Mapping!$A$2:$D$500,3,FALSE),"UNMAPPED"))</f>
        <v/>
      </c>
      <c r="Q356">
        <f>IF($A356="","",IFERROR(VLOOKUP($A356,Mapping!$A$2:$D$500,4,FALSE),"UNMAPPED"))</f>
        <v/>
      </c>
    </row>
    <row r="357">
      <c r="O357" s="17">
        <f>IF($A357="","",SUM(C357:N357))</f>
        <v/>
      </c>
      <c r="P357">
        <f>IF($A357="","",IFERROR(VLOOKUP($A357,Mapping!$A$2:$D$500,3,FALSE),"UNMAPPED"))</f>
        <v/>
      </c>
      <c r="Q357">
        <f>IF($A357="","",IFERROR(VLOOKUP($A357,Mapping!$A$2:$D$500,4,FALSE),"UNMAPPED"))</f>
        <v/>
      </c>
    </row>
    <row r="358">
      <c r="O358" s="17">
        <f>IF($A358="","",SUM(C358:N358))</f>
        <v/>
      </c>
      <c r="P358">
        <f>IF($A358="","",IFERROR(VLOOKUP($A358,Mapping!$A$2:$D$500,3,FALSE),"UNMAPPED"))</f>
        <v/>
      </c>
      <c r="Q358">
        <f>IF($A358="","",IFERROR(VLOOKUP($A358,Mapping!$A$2:$D$500,4,FALSE),"UNMAPPED"))</f>
        <v/>
      </c>
    </row>
    <row r="359">
      <c r="O359" s="17">
        <f>IF($A359="","",SUM(C359:N359))</f>
        <v/>
      </c>
      <c r="P359">
        <f>IF($A359="","",IFERROR(VLOOKUP($A359,Mapping!$A$2:$D$500,3,FALSE),"UNMAPPED"))</f>
        <v/>
      </c>
      <c r="Q359">
        <f>IF($A359="","",IFERROR(VLOOKUP($A359,Mapping!$A$2:$D$500,4,FALSE),"UNMAPPED"))</f>
        <v/>
      </c>
    </row>
    <row r="360">
      <c r="O360" s="17">
        <f>IF($A360="","",SUM(C360:N360))</f>
        <v/>
      </c>
      <c r="P360">
        <f>IF($A360="","",IFERROR(VLOOKUP($A360,Mapping!$A$2:$D$500,3,FALSE),"UNMAPPED"))</f>
        <v/>
      </c>
      <c r="Q360">
        <f>IF($A360="","",IFERROR(VLOOKUP($A360,Mapping!$A$2:$D$500,4,FALSE),"UNMAPPED"))</f>
        <v/>
      </c>
    </row>
    <row r="361">
      <c r="O361" s="17">
        <f>IF($A361="","",SUM(C361:N361))</f>
        <v/>
      </c>
      <c r="P361">
        <f>IF($A361="","",IFERROR(VLOOKUP($A361,Mapping!$A$2:$D$500,3,FALSE),"UNMAPPED"))</f>
        <v/>
      </c>
      <c r="Q361">
        <f>IF($A361="","",IFERROR(VLOOKUP($A361,Mapping!$A$2:$D$500,4,FALSE),"UNMAPPED"))</f>
        <v/>
      </c>
    </row>
    <row r="362">
      <c r="O362" s="17">
        <f>IF($A362="","",SUM(C362:N362))</f>
        <v/>
      </c>
      <c r="P362">
        <f>IF($A362="","",IFERROR(VLOOKUP($A362,Mapping!$A$2:$D$500,3,FALSE),"UNMAPPED"))</f>
        <v/>
      </c>
      <c r="Q362">
        <f>IF($A362="","",IFERROR(VLOOKUP($A362,Mapping!$A$2:$D$500,4,FALSE),"UNMAPPED"))</f>
        <v/>
      </c>
    </row>
    <row r="363">
      <c r="O363" s="17">
        <f>IF($A363="","",SUM(C363:N363))</f>
        <v/>
      </c>
      <c r="P363">
        <f>IF($A363="","",IFERROR(VLOOKUP($A363,Mapping!$A$2:$D$500,3,FALSE),"UNMAPPED"))</f>
        <v/>
      </c>
      <c r="Q363">
        <f>IF($A363="","",IFERROR(VLOOKUP($A363,Mapping!$A$2:$D$500,4,FALSE),"UNMAPPED"))</f>
        <v/>
      </c>
    </row>
    <row r="364">
      <c r="O364" s="17">
        <f>IF($A364="","",SUM(C364:N364))</f>
        <v/>
      </c>
      <c r="P364">
        <f>IF($A364="","",IFERROR(VLOOKUP($A364,Mapping!$A$2:$D$500,3,FALSE),"UNMAPPED"))</f>
        <v/>
      </c>
      <c r="Q364">
        <f>IF($A364="","",IFERROR(VLOOKUP($A364,Mapping!$A$2:$D$500,4,FALSE),"UNMAPPED"))</f>
        <v/>
      </c>
    </row>
    <row r="365">
      <c r="O365" s="17">
        <f>IF($A365="","",SUM(C365:N365))</f>
        <v/>
      </c>
      <c r="P365">
        <f>IF($A365="","",IFERROR(VLOOKUP($A365,Mapping!$A$2:$D$500,3,FALSE),"UNMAPPED"))</f>
        <v/>
      </c>
      <c r="Q365">
        <f>IF($A365="","",IFERROR(VLOOKUP($A365,Mapping!$A$2:$D$500,4,FALSE),"UNMAPPED"))</f>
        <v/>
      </c>
    </row>
    <row r="366">
      <c r="O366" s="17">
        <f>IF($A366="","",SUM(C366:N366))</f>
        <v/>
      </c>
      <c r="P366">
        <f>IF($A366="","",IFERROR(VLOOKUP($A366,Mapping!$A$2:$D$500,3,FALSE),"UNMAPPED"))</f>
        <v/>
      </c>
      <c r="Q366">
        <f>IF($A366="","",IFERROR(VLOOKUP($A366,Mapping!$A$2:$D$500,4,FALSE),"UNMAPPED"))</f>
        <v/>
      </c>
    </row>
    <row r="367">
      <c r="O367" s="17">
        <f>IF($A367="","",SUM(C367:N367))</f>
        <v/>
      </c>
      <c r="P367">
        <f>IF($A367="","",IFERROR(VLOOKUP($A367,Mapping!$A$2:$D$500,3,FALSE),"UNMAPPED"))</f>
        <v/>
      </c>
      <c r="Q367">
        <f>IF($A367="","",IFERROR(VLOOKUP($A367,Mapping!$A$2:$D$500,4,FALSE),"UNMAPPED"))</f>
        <v/>
      </c>
    </row>
    <row r="368">
      <c r="O368" s="17">
        <f>IF($A368="","",SUM(C368:N368))</f>
        <v/>
      </c>
      <c r="P368">
        <f>IF($A368="","",IFERROR(VLOOKUP($A368,Mapping!$A$2:$D$500,3,FALSE),"UNMAPPED"))</f>
        <v/>
      </c>
      <c r="Q368">
        <f>IF($A368="","",IFERROR(VLOOKUP($A368,Mapping!$A$2:$D$500,4,FALSE),"UNMAPPED"))</f>
        <v/>
      </c>
    </row>
    <row r="369">
      <c r="O369" s="17">
        <f>IF($A369="","",SUM(C369:N369))</f>
        <v/>
      </c>
      <c r="P369">
        <f>IF($A369="","",IFERROR(VLOOKUP($A369,Mapping!$A$2:$D$500,3,FALSE),"UNMAPPED"))</f>
        <v/>
      </c>
      <c r="Q369">
        <f>IF($A369="","",IFERROR(VLOOKUP($A369,Mapping!$A$2:$D$500,4,FALSE),"UNMAPPED"))</f>
        <v/>
      </c>
    </row>
    <row r="370">
      <c r="O370" s="17">
        <f>IF($A370="","",SUM(C370:N370))</f>
        <v/>
      </c>
      <c r="P370">
        <f>IF($A370="","",IFERROR(VLOOKUP($A370,Mapping!$A$2:$D$500,3,FALSE),"UNMAPPED"))</f>
        <v/>
      </c>
      <c r="Q370">
        <f>IF($A370="","",IFERROR(VLOOKUP($A370,Mapping!$A$2:$D$500,4,FALSE),"UNMAPPED"))</f>
        <v/>
      </c>
    </row>
    <row r="371">
      <c r="O371" s="17">
        <f>IF($A371="","",SUM(C371:N371))</f>
        <v/>
      </c>
      <c r="P371">
        <f>IF($A371="","",IFERROR(VLOOKUP($A371,Mapping!$A$2:$D$500,3,FALSE),"UNMAPPED"))</f>
        <v/>
      </c>
      <c r="Q371">
        <f>IF($A371="","",IFERROR(VLOOKUP($A371,Mapping!$A$2:$D$500,4,FALSE),"UNMAPPED"))</f>
        <v/>
      </c>
    </row>
    <row r="372">
      <c r="O372" s="17">
        <f>IF($A372="","",SUM(C372:N372))</f>
        <v/>
      </c>
      <c r="P372">
        <f>IF($A372="","",IFERROR(VLOOKUP($A372,Mapping!$A$2:$D$500,3,FALSE),"UNMAPPED"))</f>
        <v/>
      </c>
      <c r="Q372">
        <f>IF($A372="","",IFERROR(VLOOKUP($A372,Mapping!$A$2:$D$500,4,FALSE),"UNMAPPED"))</f>
        <v/>
      </c>
    </row>
    <row r="373">
      <c r="O373" s="17">
        <f>IF($A373="","",SUM(C373:N373))</f>
        <v/>
      </c>
      <c r="P373">
        <f>IF($A373="","",IFERROR(VLOOKUP($A373,Mapping!$A$2:$D$500,3,FALSE),"UNMAPPED"))</f>
        <v/>
      </c>
      <c r="Q373">
        <f>IF($A373="","",IFERROR(VLOOKUP($A373,Mapping!$A$2:$D$500,4,FALSE),"UNMAPPED"))</f>
        <v/>
      </c>
    </row>
    <row r="374">
      <c r="O374" s="17">
        <f>IF($A374="","",SUM(C374:N374))</f>
        <v/>
      </c>
      <c r="P374">
        <f>IF($A374="","",IFERROR(VLOOKUP($A374,Mapping!$A$2:$D$500,3,FALSE),"UNMAPPED"))</f>
        <v/>
      </c>
      <c r="Q374">
        <f>IF($A374="","",IFERROR(VLOOKUP($A374,Mapping!$A$2:$D$500,4,FALSE),"UNMAPPED"))</f>
        <v/>
      </c>
    </row>
    <row r="375">
      <c r="O375" s="17">
        <f>IF($A375="","",SUM(C375:N375))</f>
        <v/>
      </c>
      <c r="P375">
        <f>IF($A375="","",IFERROR(VLOOKUP($A375,Mapping!$A$2:$D$500,3,FALSE),"UNMAPPED"))</f>
        <v/>
      </c>
      <c r="Q375">
        <f>IF($A375="","",IFERROR(VLOOKUP($A375,Mapping!$A$2:$D$500,4,FALSE),"UNMAPPED"))</f>
        <v/>
      </c>
    </row>
    <row r="376">
      <c r="O376" s="17">
        <f>IF($A376="","",SUM(C376:N376))</f>
        <v/>
      </c>
      <c r="P376">
        <f>IF($A376="","",IFERROR(VLOOKUP($A376,Mapping!$A$2:$D$500,3,FALSE),"UNMAPPED"))</f>
        <v/>
      </c>
      <c r="Q376">
        <f>IF($A376="","",IFERROR(VLOOKUP($A376,Mapping!$A$2:$D$500,4,FALSE),"UNMAPPED"))</f>
        <v/>
      </c>
    </row>
    <row r="377">
      <c r="O377" s="17">
        <f>IF($A377="","",SUM(C377:N377))</f>
        <v/>
      </c>
      <c r="P377">
        <f>IF($A377="","",IFERROR(VLOOKUP($A377,Mapping!$A$2:$D$500,3,FALSE),"UNMAPPED"))</f>
        <v/>
      </c>
      <c r="Q377">
        <f>IF($A377="","",IFERROR(VLOOKUP($A377,Mapping!$A$2:$D$500,4,FALSE),"UNMAPPED"))</f>
        <v/>
      </c>
    </row>
    <row r="378">
      <c r="O378" s="17">
        <f>IF($A378="","",SUM(C378:N378))</f>
        <v/>
      </c>
      <c r="P378">
        <f>IF($A378="","",IFERROR(VLOOKUP($A378,Mapping!$A$2:$D$500,3,FALSE),"UNMAPPED"))</f>
        <v/>
      </c>
      <c r="Q378">
        <f>IF($A378="","",IFERROR(VLOOKUP($A378,Mapping!$A$2:$D$500,4,FALSE),"UNMAPPED"))</f>
        <v/>
      </c>
    </row>
    <row r="379">
      <c r="O379" s="17">
        <f>IF($A379="","",SUM(C379:N379))</f>
        <v/>
      </c>
      <c r="P379">
        <f>IF($A379="","",IFERROR(VLOOKUP($A379,Mapping!$A$2:$D$500,3,FALSE),"UNMAPPED"))</f>
        <v/>
      </c>
      <c r="Q379">
        <f>IF($A379="","",IFERROR(VLOOKUP($A379,Mapping!$A$2:$D$500,4,FALSE),"UNMAPPED"))</f>
        <v/>
      </c>
    </row>
    <row r="380">
      <c r="O380" s="17">
        <f>IF($A380="","",SUM(C380:N380))</f>
        <v/>
      </c>
      <c r="P380">
        <f>IF($A380="","",IFERROR(VLOOKUP($A380,Mapping!$A$2:$D$500,3,FALSE),"UNMAPPED"))</f>
        <v/>
      </c>
      <c r="Q380">
        <f>IF($A380="","",IFERROR(VLOOKUP($A380,Mapping!$A$2:$D$500,4,FALSE),"UNMAPPED"))</f>
        <v/>
      </c>
    </row>
    <row r="381">
      <c r="O381" s="17">
        <f>IF($A381="","",SUM(C381:N381))</f>
        <v/>
      </c>
      <c r="P381">
        <f>IF($A381="","",IFERROR(VLOOKUP($A381,Mapping!$A$2:$D$500,3,FALSE),"UNMAPPED"))</f>
        <v/>
      </c>
      <c r="Q381">
        <f>IF($A381="","",IFERROR(VLOOKUP($A381,Mapping!$A$2:$D$500,4,FALSE),"UNMAPPED"))</f>
        <v/>
      </c>
    </row>
    <row r="382">
      <c r="O382" s="17">
        <f>IF($A382="","",SUM(C382:N382))</f>
        <v/>
      </c>
      <c r="P382">
        <f>IF($A382="","",IFERROR(VLOOKUP($A382,Mapping!$A$2:$D$500,3,FALSE),"UNMAPPED"))</f>
        <v/>
      </c>
      <c r="Q382">
        <f>IF($A382="","",IFERROR(VLOOKUP($A382,Mapping!$A$2:$D$500,4,FALSE),"UNMAPPED"))</f>
        <v/>
      </c>
    </row>
    <row r="383">
      <c r="O383" s="17">
        <f>IF($A383="","",SUM(C383:N383))</f>
        <v/>
      </c>
      <c r="P383">
        <f>IF($A383="","",IFERROR(VLOOKUP($A383,Mapping!$A$2:$D$500,3,FALSE),"UNMAPPED"))</f>
        <v/>
      </c>
      <c r="Q383">
        <f>IF($A383="","",IFERROR(VLOOKUP($A383,Mapping!$A$2:$D$500,4,FALSE),"UNMAPPED"))</f>
        <v/>
      </c>
    </row>
    <row r="384">
      <c r="O384" s="17">
        <f>IF($A384="","",SUM(C384:N384))</f>
        <v/>
      </c>
      <c r="P384">
        <f>IF($A384="","",IFERROR(VLOOKUP($A384,Mapping!$A$2:$D$500,3,FALSE),"UNMAPPED"))</f>
        <v/>
      </c>
      <c r="Q384">
        <f>IF($A384="","",IFERROR(VLOOKUP($A384,Mapping!$A$2:$D$500,4,FALSE),"UNMAPPED"))</f>
        <v/>
      </c>
    </row>
    <row r="385">
      <c r="O385" s="17">
        <f>IF($A385="","",SUM(C385:N385))</f>
        <v/>
      </c>
      <c r="P385">
        <f>IF($A385="","",IFERROR(VLOOKUP($A385,Mapping!$A$2:$D$500,3,FALSE),"UNMAPPED"))</f>
        <v/>
      </c>
      <c r="Q385">
        <f>IF($A385="","",IFERROR(VLOOKUP($A385,Mapping!$A$2:$D$500,4,FALSE),"UNMAPPED"))</f>
        <v/>
      </c>
    </row>
    <row r="386">
      <c r="O386" s="17">
        <f>IF($A386="","",SUM(C386:N386))</f>
        <v/>
      </c>
      <c r="P386">
        <f>IF($A386="","",IFERROR(VLOOKUP($A386,Mapping!$A$2:$D$500,3,FALSE),"UNMAPPED"))</f>
        <v/>
      </c>
      <c r="Q386">
        <f>IF($A386="","",IFERROR(VLOOKUP($A386,Mapping!$A$2:$D$500,4,FALSE),"UNMAPPED"))</f>
        <v/>
      </c>
    </row>
    <row r="387">
      <c r="O387" s="17">
        <f>IF($A387="","",SUM(C387:N387))</f>
        <v/>
      </c>
      <c r="P387">
        <f>IF($A387="","",IFERROR(VLOOKUP($A387,Mapping!$A$2:$D$500,3,FALSE),"UNMAPPED"))</f>
        <v/>
      </c>
      <c r="Q387">
        <f>IF($A387="","",IFERROR(VLOOKUP($A387,Mapping!$A$2:$D$500,4,FALSE),"UNMAPPED"))</f>
        <v/>
      </c>
    </row>
    <row r="388">
      <c r="O388" s="17">
        <f>IF($A388="","",SUM(C388:N388))</f>
        <v/>
      </c>
      <c r="P388">
        <f>IF($A388="","",IFERROR(VLOOKUP($A388,Mapping!$A$2:$D$500,3,FALSE),"UNMAPPED"))</f>
        <v/>
      </c>
      <c r="Q388">
        <f>IF($A388="","",IFERROR(VLOOKUP($A388,Mapping!$A$2:$D$500,4,FALSE),"UNMAPPED"))</f>
        <v/>
      </c>
    </row>
    <row r="389">
      <c r="O389" s="17">
        <f>IF($A389="","",SUM(C389:N389))</f>
        <v/>
      </c>
      <c r="P389">
        <f>IF($A389="","",IFERROR(VLOOKUP($A389,Mapping!$A$2:$D$500,3,FALSE),"UNMAPPED"))</f>
        <v/>
      </c>
      <c r="Q389">
        <f>IF($A389="","",IFERROR(VLOOKUP($A389,Mapping!$A$2:$D$500,4,FALSE),"UNMAPPED"))</f>
        <v/>
      </c>
    </row>
    <row r="390">
      <c r="O390" s="17">
        <f>IF($A390="","",SUM(C390:N390))</f>
        <v/>
      </c>
      <c r="P390">
        <f>IF($A390="","",IFERROR(VLOOKUP($A390,Mapping!$A$2:$D$500,3,FALSE),"UNMAPPED"))</f>
        <v/>
      </c>
      <c r="Q390">
        <f>IF($A390="","",IFERROR(VLOOKUP($A390,Mapping!$A$2:$D$500,4,FALSE),"UNMAPPED"))</f>
        <v/>
      </c>
    </row>
    <row r="391">
      <c r="O391" s="17">
        <f>IF($A391="","",SUM(C391:N391))</f>
        <v/>
      </c>
      <c r="P391">
        <f>IF($A391="","",IFERROR(VLOOKUP($A391,Mapping!$A$2:$D$500,3,FALSE),"UNMAPPED"))</f>
        <v/>
      </c>
      <c r="Q391">
        <f>IF($A391="","",IFERROR(VLOOKUP($A391,Mapping!$A$2:$D$500,4,FALSE),"UNMAPPED"))</f>
        <v/>
      </c>
    </row>
    <row r="392">
      <c r="O392" s="17">
        <f>IF($A392="","",SUM(C392:N392))</f>
        <v/>
      </c>
      <c r="P392">
        <f>IF($A392="","",IFERROR(VLOOKUP($A392,Mapping!$A$2:$D$500,3,FALSE),"UNMAPPED"))</f>
        <v/>
      </c>
      <c r="Q392">
        <f>IF($A392="","",IFERROR(VLOOKUP($A392,Mapping!$A$2:$D$500,4,FALSE),"UNMAPPED"))</f>
        <v/>
      </c>
    </row>
    <row r="393">
      <c r="O393" s="17">
        <f>IF($A393="","",SUM(C393:N393))</f>
        <v/>
      </c>
      <c r="P393">
        <f>IF($A393="","",IFERROR(VLOOKUP($A393,Mapping!$A$2:$D$500,3,FALSE),"UNMAPPED"))</f>
        <v/>
      </c>
      <c r="Q393">
        <f>IF($A393="","",IFERROR(VLOOKUP($A393,Mapping!$A$2:$D$500,4,FALSE),"UNMAPPED"))</f>
        <v/>
      </c>
    </row>
    <row r="394">
      <c r="O394" s="17">
        <f>IF($A394="","",SUM(C394:N394))</f>
        <v/>
      </c>
      <c r="P394">
        <f>IF($A394="","",IFERROR(VLOOKUP($A394,Mapping!$A$2:$D$500,3,FALSE),"UNMAPPED"))</f>
        <v/>
      </c>
      <c r="Q394">
        <f>IF($A394="","",IFERROR(VLOOKUP($A394,Mapping!$A$2:$D$500,4,FALSE),"UNMAPPED"))</f>
        <v/>
      </c>
    </row>
    <row r="395">
      <c r="O395" s="17">
        <f>IF($A395="","",SUM(C395:N395))</f>
        <v/>
      </c>
      <c r="P395">
        <f>IF($A395="","",IFERROR(VLOOKUP($A395,Mapping!$A$2:$D$500,3,FALSE),"UNMAPPED"))</f>
        <v/>
      </c>
      <c r="Q395">
        <f>IF($A395="","",IFERROR(VLOOKUP($A395,Mapping!$A$2:$D$500,4,FALSE),"UNMAPPED"))</f>
        <v/>
      </c>
    </row>
    <row r="396">
      <c r="O396" s="17">
        <f>IF($A396="","",SUM(C396:N396))</f>
        <v/>
      </c>
      <c r="P396">
        <f>IF($A396="","",IFERROR(VLOOKUP($A396,Mapping!$A$2:$D$500,3,FALSE),"UNMAPPED"))</f>
        <v/>
      </c>
      <c r="Q396">
        <f>IF($A396="","",IFERROR(VLOOKUP($A396,Mapping!$A$2:$D$500,4,FALSE),"UNMAPPED"))</f>
        <v/>
      </c>
    </row>
    <row r="397">
      <c r="O397" s="17">
        <f>IF($A397="","",SUM(C397:N397))</f>
        <v/>
      </c>
      <c r="P397">
        <f>IF($A397="","",IFERROR(VLOOKUP($A397,Mapping!$A$2:$D$500,3,FALSE),"UNMAPPED"))</f>
        <v/>
      </c>
      <c r="Q397">
        <f>IF($A397="","",IFERROR(VLOOKUP($A397,Mapping!$A$2:$D$500,4,FALSE),"UNMAPPED"))</f>
        <v/>
      </c>
    </row>
    <row r="398">
      <c r="O398" s="17">
        <f>IF($A398="","",SUM(C398:N398))</f>
        <v/>
      </c>
      <c r="P398">
        <f>IF($A398="","",IFERROR(VLOOKUP($A398,Mapping!$A$2:$D$500,3,FALSE),"UNMAPPED"))</f>
        <v/>
      </c>
      <c r="Q398">
        <f>IF($A398="","",IFERROR(VLOOKUP($A398,Mapping!$A$2:$D$500,4,FALSE),"UNMAPPED"))</f>
        <v/>
      </c>
    </row>
    <row r="399">
      <c r="O399" s="17">
        <f>IF($A399="","",SUM(C399:N399))</f>
        <v/>
      </c>
      <c r="P399">
        <f>IF($A399="","",IFERROR(VLOOKUP($A399,Mapping!$A$2:$D$500,3,FALSE),"UNMAPPED"))</f>
        <v/>
      </c>
      <c r="Q399">
        <f>IF($A399="","",IFERROR(VLOOKUP($A399,Mapping!$A$2:$D$500,4,FALSE),"UNMAPPED"))</f>
        <v/>
      </c>
    </row>
    <row r="400">
      <c r="O400" s="17">
        <f>IF($A400="","",SUM(C400:N400))</f>
        <v/>
      </c>
      <c r="P400">
        <f>IF($A400="","",IFERROR(VLOOKUP($A400,Mapping!$A$2:$D$500,3,FALSE),"UNMAPPED"))</f>
        <v/>
      </c>
      <c r="Q400">
        <f>IF($A400="","",IFERROR(VLOOKUP($A400,Mapping!$A$2:$D$500,4,FALSE),"UNMAPPED"))</f>
        <v/>
      </c>
    </row>
    <row r="401">
      <c r="O401" s="17">
        <f>IF($A401="","",SUM(C401:N401))</f>
        <v/>
      </c>
      <c r="P401">
        <f>IF($A401="","",IFERROR(VLOOKUP($A401,Mapping!$A$2:$D$500,3,FALSE),"UNMAPPED"))</f>
        <v/>
      </c>
      <c r="Q401">
        <f>IF($A401="","",IFERROR(VLOOKUP($A401,Mapping!$A$2:$D$500,4,FALSE),"UNMAPPED"))</f>
        <v/>
      </c>
    </row>
    <row r="402">
      <c r="O402" s="17">
        <f>IF($A402="","",SUM(C402:N402))</f>
        <v/>
      </c>
      <c r="P402">
        <f>IF($A402="","",IFERROR(VLOOKUP($A402,Mapping!$A$2:$D$500,3,FALSE),"UNMAPPED"))</f>
        <v/>
      </c>
      <c r="Q402">
        <f>IF($A402="","",IFERROR(VLOOKUP($A402,Mapping!$A$2:$D$500,4,FALSE),"UNMAPPED"))</f>
        <v/>
      </c>
    </row>
    <row r="403">
      <c r="O403" s="17">
        <f>IF($A403="","",SUM(C403:N403))</f>
        <v/>
      </c>
      <c r="P403">
        <f>IF($A403="","",IFERROR(VLOOKUP($A403,Mapping!$A$2:$D$500,3,FALSE),"UNMAPPED"))</f>
        <v/>
      </c>
      <c r="Q403">
        <f>IF($A403="","",IFERROR(VLOOKUP($A403,Mapping!$A$2:$D$500,4,FALSE),"UNMAPPED"))</f>
        <v/>
      </c>
    </row>
    <row r="404">
      <c r="O404" s="17">
        <f>IF($A404="","",SUM(C404:N404))</f>
        <v/>
      </c>
      <c r="P404">
        <f>IF($A404="","",IFERROR(VLOOKUP($A404,Mapping!$A$2:$D$500,3,FALSE),"UNMAPPED"))</f>
        <v/>
      </c>
      <c r="Q404">
        <f>IF($A404="","",IFERROR(VLOOKUP($A404,Mapping!$A$2:$D$500,4,FALSE),"UNMAPPED"))</f>
        <v/>
      </c>
    </row>
    <row r="405">
      <c r="O405" s="17">
        <f>IF($A405="","",SUM(C405:N405))</f>
        <v/>
      </c>
      <c r="P405">
        <f>IF($A405="","",IFERROR(VLOOKUP($A405,Mapping!$A$2:$D$500,3,FALSE),"UNMAPPED"))</f>
        <v/>
      </c>
      <c r="Q405">
        <f>IF($A405="","",IFERROR(VLOOKUP($A405,Mapping!$A$2:$D$500,4,FALSE),"UNMAPPED"))</f>
        <v/>
      </c>
    </row>
    <row r="406">
      <c r="O406" s="17">
        <f>IF($A406="","",SUM(C406:N406))</f>
        <v/>
      </c>
      <c r="P406">
        <f>IF($A406="","",IFERROR(VLOOKUP($A406,Mapping!$A$2:$D$500,3,FALSE),"UNMAPPED"))</f>
        <v/>
      </c>
      <c r="Q406">
        <f>IF($A406="","",IFERROR(VLOOKUP($A406,Mapping!$A$2:$D$500,4,FALSE),"UNMAPPED"))</f>
        <v/>
      </c>
    </row>
    <row r="407">
      <c r="O407" s="17">
        <f>IF($A407="","",SUM(C407:N407))</f>
        <v/>
      </c>
      <c r="P407">
        <f>IF($A407="","",IFERROR(VLOOKUP($A407,Mapping!$A$2:$D$500,3,FALSE),"UNMAPPED"))</f>
        <v/>
      </c>
      <c r="Q407">
        <f>IF($A407="","",IFERROR(VLOOKUP($A407,Mapping!$A$2:$D$500,4,FALSE),"UNMAPPED"))</f>
        <v/>
      </c>
    </row>
    <row r="408">
      <c r="O408" s="17">
        <f>IF($A408="","",SUM(C408:N408))</f>
        <v/>
      </c>
      <c r="P408">
        <f>IF($A408="","",IFERROR(VLOOKUP($A408,Mapping!$A$2:$D$500,3,FALSE),"UNMAPPED"))</f>
        <v/>
      </c>
      <c r="Q408">
        <f>IF($A408="","",IFERROR(VLOOKUP($A408,Mapping!$A$2:$D$500,4,FALSE),"UNMAPPED"))</f>
        <v/>
      </c>
    </row>
    <row r="409">
      <c r="O409" s="17">
        <f>IF($A409="","",SUM(C409:N409))</f>
        <v/>
      </c>
      <c r="P409">
        <f>IF($A409="","",IFERROR(VLOOKUP($A409,Mapping!$A$2:$D$500,3,FALSE),"UNMAPPED"))</f>
        <v/>
      </c>
      <c r="Q409">
        <f>IF($A409="","",IFERROR(VLOOKUP($A409,Mapping!$A$2:$D$500,4,FALSE),"UNMAPPED"))</f>
        <v/>
      </c>
    </row>
    <row r="410">
      <c r="O410" s="17">
        <f>IF($A410="","",SUM(C410:N410))</f>
        <v/>
      </c>
      <c r="P410">
        <f>IF($A410="","",IFERROR(VLOOKUP($A410,Mapping!$A$2:$D$500,3,FALSE),"UNMAPPED"))</f>
        <v/>
      </c>
      <c r="Q410">
        <f>IF($A410="","",IFERROR(VLOOKUP($A410,Mapping!$A$2:$D$500,4,FALSE),"UNMAPPED"))</f>
        <v/>
      </c>
    </row>
    <row r="411">
      <c r="O411" s="17">
        <f>IF($A411="","",SUM(C411:N411))</f>
        <v/>
      </c>
      <c r="P411">
        <f>IF($A411="","",IFERROR(VLOOKUP($A411,Mapping!$A$2:$D$500,3,FALSE),"UNMAPPED"))</f>
        <v/>
      </c>
      <c r="Q411">
        <f>IF($A411="","",IFERROR(VLOOKUP($A411,Mapping!$A$2:$D$500,4,FALSE),"UNMAPPED"))</f>
        <v/>
      </c>
    </row>
    <row r="412">
      <c r="O412" s="17">
        <f>IF($A412="","",SUM(C412:N412))</f>
        <v/>
      </c>
      <c r="P412">
        <f>IF($A412="","",IFERROR(VLOOKUP($A412,Mapping!$A$2:$D$500,3,FALSE),"UNMAPPED"))</f>
        <v/>
      </c>
      <c r="Q412">
        <f>IF($A412="","",IFERROR(VLOOKUP($A412,Mapping!$A$2:$D$500,4,FALSE),"UNMAPPED"))</f>
        <v/>
      </c>
    </row>
    <row r="413">
      <c r="O413" s="17">
        <f>IF($A413="","",SUM(C413:N413))</f>
        <v/>
      </c>
      <c r="P413">
        <f>IF($A413="","",IFERROR(VLOOKUP($A413,Mapping!$A$2:$D$500,3,FALSE),"UNMAPPED"))</f>
        <v/>
      </c>
      <c r="Q413">
        <f>IF($A413="","",IFERROR(VLOOKUP($A413,Mapping!$A$2:$D$500,4,FALSE),"UNMAPPED"))</f>
        <v/>
      </c>
    </row>
    <row r="414">
      <c r="O414" s="17">
        <f>IF($A414="","",SUM(C414:N414))</f>
        <v/>
      </c>
      <c r="P414">
        <f>IF($A414="","",IFERROR(VLOOKUP($A414,Mapping!$A$2:$D$500,3,FALSE),"UNMAPPED"))</f>
        <v/>
      </c>
      <c r="Q414">
        <f>IF($A414="","",IFERROR(VLOOKUP($A414,Mapping!$A$2:$D$500,4,FALSE),"UNMAPPED"))</f>
        <v/>
      </c>
    </row>
    <row r="415">
      <c r="O415" s="17">
        <f>IF($A415="","",SUM(C415:N415))</f>
        <v/>
      </c>
      <c r="P415">
        <f>IF($A415="","",IFERROR(VLOOKUP($A415,Mapping!$A$2:$D$500,3,FALSE),"UNMAPPED"))</f>
        <v/>
      </c>
      <c r="Q415">
        <f>IF($A415="","",IFERROR(VLOOKUP($A415,Mapping!$A$2:$D$500,4,FALSE),"UNMAPPED"))</f>
        <v/>
      </c>
    </row>
    <row r="416">
      <c r="O416" s="17">
        <f>IF($A416="","",SUM(C416:N416))</f>
        <v/>
      </c>
      <c r="P416">
        <f>IF($A416="","",IFERROR(VLOOKUP($A416,Mapping!$A$2:$D$500,3,FALSE),"UNMAPPED"))</f>
        <v/>
      </c>
      <c r="Q416">
        <f>IF($A416="","",IFERROR(VLOOKUP($A416,Mapping!$A$2:$D$500,4,FALSE),"UNMAPPED"))</f>
        <v/>
      </c>
    </row>
    <row r="417">
      <c r="O417" s="17">
        <f>IF($A417="","",SUM(C417:N417))</f>
        <v/>
      </c>
      <c r="P417">
        <f>IF($A417="","",IFERROR(VLOOKUP($A417,Mapping!$A$2:$D$500,3,FALSE),"UNMAPPED"))</f>
        <v/>
      </c>
      <c r="Q417">
        <f>IF($A417="","",IFERROR(VLOOKUP($A417,Mapping!$A$2:$D$500,4,FALSE),"UNMAPPED"))</f>
        <v/>
      </c>
    </row>
    <row r="418">
      <c r="O418" s="17">
        <f>IF($A418="","",SUM(C418:N418))</f>
        <v/>
      </c>
      <c r="P418">
        <f>IF($A418="","",IFERROR(VLOOKUP($A418,Mapping!$A$2:$D$500,3,FALSE),"UNMAPPED"))</f>
        <v/>
      </c>
      <c r="Q418">
        <f>IF($A418="","",IFERROR(VLOOKUP($A418,Mapping!$A$2:$D$500,4,FALSE),"UNMAPPED"))</f>
        <v/>
      </c>
    </row>
    <row r="419">
      <c r="O419" s="17">
        <f>IF($A419="","",SUM(C419:N419))</f>
        <v/>
      </c>
      <c r="P419">
        <f>IF($A419="","",IFERROR(VLOOKUP($A419,Mapping!$A$2:$D$500,3,FALSE),"UNMAPPED"))</f>
        <v/>
      </c>
      <c r="Q419">
        <f>IF($A419="","",IFERROR(VLOOKUP($A419,Mapping!$A$2:$D$500,4,FALSE),"UNMAPPED"))</f>
        <v/>
      </c>
    </row>
    <row r="420">
      <c r="O420" s="17">
        <f>IF($A420="","",SUM(C420:N420))</f>
        <v/>
      </c>
      <c r="P420">
        <f>IF($A420="","",IFERROR(VLOOKUP($A420,Mapping!$A$2:$D$500,3,FALSE),"UNMAPPED"))</f>
        <v/>
      </c>
      <c r="Q420">
        <f>IF($A420="","",IFERROR(VLOOKUP($A420,Mapping!$A$2:$D$500,4,FALSE),"UNMAPPED"))</f>
        <v/>
      </c>
    </row>
    <row r="421">
      <c r="O421" s="17">
        <f>IF($A421="","",SUM(C421:N421))</f>
        <v/>
      </c>
      <c r="P421">
        <f>IF($A421="","",IFERROR(VLOOKUP($A421,Mapping!$A$2:$D$500,3,FALSE),"UNMAPPED"))</f>
        <v/>
      </c>
      <c r="Q421">
        <f>IF($A421="","",IFERROR(VLOOKUP($A421,Mapping!$A$2:$D$500,4,FALSE),"UNMAPPED"))</f>
        <v/>
      </c>
    </row>
    <row r="422">
      <c r="O422" s="17">
        <f>IF($A422="","",SUM(C422:N422))</f>
        <v/>
      </c>
      <c r="P422">
        <f>IF($A422="","",IFERROR(VLOOKUP($A422,Mapping!$A$2:$D$500,3,FALSE),"UNMAPPED"))</f>
        <v/>
      </c>
      <c r="Q422">
        <f>IF($A422="","",IFERROR(VLOOKUP($A422,Mapping!$A$2:$D$500,4,FALSE),"UNMAPPED"))</f>
        <v/>
      </c>
    </row>
    <row r="423">
      <c r="O423" s="17">
        <f>IF($A423="","",SUM(C423:N423))</f>
        <v/>
      </c>
      <c r="P423">
        <f>IF($A423="","",IFERROR(VLOOKUP($A423,Mapping!$A$2:$D$500,3,FALSE),"UNMAPPED"))</f>
        <v/>
      </c>
      <c r="Q423">
        <f>IF($A423="","",IFERROR(VLOOKUP($A423,Mapping!$A$2:$D$500,4,FALSE),"UNMAPPED"))</f>
        <v/>
      </c>
    </row>
    <row r="424">
      <c r="O424" s="17">
        <f>IF($A424="","",SUM(C424:N424))</f>
        <v/>
      </c>
      <c r="P424">
        <f>IF($A424="","",IFERROR(VLOOKUP($A424,Mapping!$A$2:$D$500,3,FALSE),"UNMAPPED"))</f>
        <v/>
      </c>
      <c r="Q424">
        <f>IF($A424="","",IFERROR(VLOOKUP($A424,Mapping!$A$2:$D$500,4,FALSE),"UNMAPPED"))</f>
        <v/>
      </c>
    </row>
    <row r="425">
      <c r="O425" s="17">
        <f>IF($A425="","",SUM(C425:N425))</f>
        <v/>
      </c>
      <c r="P425">
        <f>IF($A425="","",IFERROR(VLOOKUP($A425,Mapping!$A$2:$D$500,3,FALSE),"UNMAPPED"))</f>
        <v/>
      </c>
      <c r="Q425">
        <f>IF($A425="","",IFERROR(VLOOKUP($A425,Mapping!$A$2:$D$500,4,FALSE),"UNMAPPED"))</f>
        <v/>
      </c>
    </row>
    <row r="426">
      <c r="O426" s="17">
        <f>IF($A426="","",SUM(C426:N426))</f>
        <v/>
      </c>
      <c r="P426">
        <f>IF($A426="","",IFERROR(VLOOKUP($A426,Mapping!$A$2:$D$500,3,FALSE),"UNMAPPED"))</f>
        <v/>
      </c>
      <c r="Q426">
        <f>IF($A426="","",IFERROR(VLOOKUP($A426,Mapping!$A$2:$D$500,4,FALSE),"UNMAPPED"))</f>
        <v/>
      </c>
    </row>
    <row r="427">
      <c r="O427" s="17">
        <f>IF($A427="","",SUM(C427:N427))</f>
        <v/>
      </c>
      <c r="P427">
        <f>IF($A427="","",IFERROR(VLOOKUP($A427,Mapping!$A$2:$D$500,3,FALSE),"UNMAPPED"))</f>
        <v/>
      </c>
      <c r="Q427">
        <f>IF($A427="","",IFERROR(VLOOKUP($A427,Mapping!$A$2:$D$500,4,FALSE),"UNMAPPED"))</f>
        <v/>
      </c>
    </row>
    <row r="428">
      <c r="O428" s="17">
        <f>IF($A428="","",SUM(C428:N428))</f>
        <v/>
      </c>
      <c r="P428">
        <f>IF($A428="","",IFERROR(VLOOKUP($A428,Mapping!$A$2:$D$500,3,FALSE),"UNMAPPED"))</f>
        <v/>
      </c>
      <c r="Q428">
        <f>IF($A428="","",IFERROR(VLOOKUP($A428,Mapping!$A$2:$D$500,4,FALSE),"UNMAPPED"))</f>
        <v/>
      </c>
    </row>
    <row r="429">
      <c r="O429" s="17">
        <f>IF($A429="","",SUM(C429:N429))</f>
        <v/>
      </c>
      <c r="P429">
        <f>IF($A429="","",IFERROR(VLOOKUP($A429,Mapping!$A$2:$D$500,3,FALSE),"UNMAPPED"))</f>
        <v/>
      </c>
      <c r="Q429">
        <f>IF($A429="","",IFERROR(VLOOKUP($A429,Mapping!$A$2:$D$500,4,FALSE),"UNMAPPED"))</f>
        <v/>
      </c>
    </row>
    <row r="430">
      <c r="O430" s="17">
        <f>IF($A430="","",SUM(C430:N430))</f>
        <v/>
      </c>
      <c r="P430">
        <f>IF($A430="","",IFERROR(VLOOKUP($A430,Mapping!$A$2:$D$500,3,FALSE),"UNMAPPED"))</f>
        <v/>
      </c>
      <c r="Q430">
        <f>IF($A430="","",IFERROR(VLOOKUP($A430,Mapping!$A$2:$D$500,4,FALSE),"UNMAPPED"))</f>
        <v/>
      </c>
    </row>
    <row r="431">
      <c r="O431" s="17">
        <f>IF($A431="","",SUM(C431:N431))</f>
        <v/>
      </c>
      <c r="P431">
        <f>IF($A431="","",IFERROR(VLOOKUP($A431,Mapping!$A$2:$D$500,3,FALSE),"UNMAPPED"))</f>
        <v/>
      </c>
      <c r="Q431">
        <f>IF($A431="","",IFERROR(VLOOKUP($A431,Mapping!$A$2:$D$500,4,FALSE),"UNMAPPED"))</f>
        <v/>
      </c>
    </row>
    <row r="432">
      <c r="O432" s="17">
        <f>IF($A432="","",SUM(C432:N432))</f>
        <v/>
      </c>
      <c r="P432">
        <f>IF($A432="","",IFERROR(VLOOKUP($A432,Mapping!$A$2:$D$500,3,FALSE),"UNMAPPED"))</f>
        <v/>
      </c>
      <c r="Q432">
        <f>IF($A432="","",IFERROR(VLOOKUP($A432,Mapping!$A$2:$D$500,4,FALSE),"UNMAPPED"))</f>
        <v/>
      </c>
    </row>
    <row r="433">
      <c r="O433" s="17">
        <f>IF($A433="","",SUM(C433:N433))</f>
        <v/>
      </c>
      <c r="P433">
        <f>IF($A433="","",IFERROR(VLOOKUP($A433,Mapping!$A$2:$D$500,3,FALSE),"UNMAPPED"))</f>
        <v/>
      </c>
      <c r="Q433">
        <f>IF($A433="","",IFERROR(VLOOKUP($A433,Mapping!$A$2:$D$500,4,FALSE),"UNMAPPED"))</f>
        <v/>
      </c>
    </row>
    <row r="434">
      <c r="O434" s="17">
        <f>IF($A434="","",SUM(C434:N434))</f>
        <v/>
      </c>
      <c r="P434">
        <f>IF($A434="","",IFERROR(VLOOKUP($A434,Mapping!$A$2:$D$500,3,FALSE),"UNMAPPED"))</f>
        <v/>
      </c>
      <c r="Q434">
        <f>IF($A434="","",IFERROR(VLOOKUP($A434,Mapping!$A$2:$D$500,4,FALSE),"UNMAPPED"))</f>
        <v/>
      </c>
    </row>
    <row r="435">
      <c r="O435" s="17">
        <f>IF($A435="","",SUM(C435:N435))</f>
        <v/>
      </c>
      <c r="P435">
        <f>IF($A435="","",IFERROR(VLOOKUP($A435,Mapping!$A$2:$D$500,3,FALSE),"UNMAPPED"))</f>
        <v/>
      </c>
      <c r="Q435">
        <f>IF($A435="","",IFERROR(VLOOKUP($A435,Mapping!$A$2:$D$500,4,FALSE),"UNMAPPED"))</f>
        <v/>
      </c>
    </row>
    <row r="436">
      <c r="O436" s="17">
        <f>IF($A436="","",SUM(C436:N436))</f>
        <v/>
      </c>
      <c r="P436">
        <f>IF($A436="","",IFERROR(VLOOKUP($A436,Mapping!$A$2:$D$500,3,FALSE),"UNMAPPED"))</f>
        <v/>
      </c>
      <c r="Q436">
        <f>IF($A436="","",IFERROR(VLOOKUP($A436,Mapping!$A$2:$D$500,4,FALSE),"UNMAPPED"))</f>
        <v/>
      </c>
    </row>
    <row r="437">
      <c r="O437" s="17">
        <f>IF($A437="","",SUM(C437:N437))</f>
        <v/>
      </c>
      <c r="P437">
        <f>IF($A437="","",IFERROR(VLOOKUP($A437,Mapping!$A$2:$D$500,3,FALSE),"UNMAPPED"))</f>
        <v/>
      </c>
      <c r="Q437">
        <f>IF($A437="","",IFERROR(VLOOKUP($A437,Mapping!$A$2:$D$500,4,FALSE),"UNMAPPED"))</f>
        <v/>
      </c>
    </row>
    <row r="438">
      <c r="O438" s="17">
        <f>IF($A438="","",SUM(C438:N438))</f>
        <v/>
      </c>
      <c r="P438">
        <f>IF($A438="","",IFERROR(VLOOKUP($A438,Mapping!$A$2:$D$500,3,FALSE),"UNMAPPED"))</f>
        <v/>
      </c>
      <c r="Q438">
        <f>IF($A438="","",IFERROR(VLOOKUP($A438,Mapping!$A$2:$D$500,4,FALSE),"UNMAPPED"))</f>
        <v/>
      </c>
    </row>
    <row r="439">
      <c r="O439" s="17">
        <f>IF($A439="","",SUM(C439:N439))</f>
        <v/>
      </c>
      <c r="P439">
        <f>IF($A439="","",IFERROR(VLOOKUP($A439,Mapping!$A$2:$D$500,3,FALSE),"UNMAPPED"))</f>
        <v/>
      </c>
      <c r="Q439">
        <f>IF($A439="","",IFERROR(VLOOKUP($A439,Mapping!$A$2:$D$500,4,FALSE),"UNMAPPED"))</f>
        <v/>
      </c>
    </row>
    <row r="440">
      <c r="O440" s="17">
        <f>IF($A440="","",SUM(C440:N440))</f>
        <v/>
      </c>
      <c r="P440">
        <f>IF($A440="","",IFERROR(VLOOKUP($A440,Mapping!$A$2:$D$500,3,FALSE),"UNMAPPED"))</f>
        <v/>
      </c>
      <c r="Q440">
        <f>IF($A440="","",IFERROR(VLOOKUP($A440,Mapping!$A$2:$D$500,4,FALSE),"UNMAPPED"))</f>
        <v/>
      </c>
    </row>
    <row r="441">
      <c r="O441" s="17">
        <f>IF($A441="","",SUM(C441:N441))</f>
        <v/>
      </c>
      <c r="P441">
        <f>IF($A441="","",IFERROR(VLOOKUP($A441,Mapping!$A$2:$D$500,3,FALSE),"UNMAPPED"))</f>
        <v/>
      </c>
      <c r="Q441">
        <f>IF($A441="","",IFERROR(VLOOKUP($A441,Mapping!$A$2:$D$500,4,FALSE),"UNMAPPED"))</f>
        <v/>
      </c>
    </row>
    <row r="442">
      <c r="O442" s="17">
        <f>IF($A442="","",SUM(C442:N442))</f>
        <v/>
      </c>
      <c r="P442">
        <f>IF($A442="","",IFERROR(VLOOKUP($A442,Mapping!$A$2:$D$500,3,FALSE),"UNMAPPED"))</f>
        <v/>
      </c>
      <c r="Q442">
        <f>IF($A442="","",IFERROR(VLOOKUP($A442,Mapping!$A$2:$D$500,4,FALSE),"UNMAPPED"))</f>
        <v/>
      </c>
    </row>
    <row r="443">
      <c r="O443" s="17">
        <f>IF($A443="","",SUM(C443:N443))</f>
        <v/>
      </c>
      <c r="P443">
        <f>IF($A443="","",IFERROR(VLOOKUP($A443,Mapping!$A$2:$D$500,3,FALSE),"UNMAPPED"))</f>
        <v/>
      </c>
      <c r="Q443">
        <f>IF($A443="","",IFERROR(VLOOKUP($A443,Mapping!$A$2:$D$500,4,FALSE),"UNMAPPED"))</f>
        <v/>
      </c>
    </row>
    <row r="444">
      <c r="O444" s="17">
        <f>IF($A444="","",SUM(C444:N444))</f>
        <v/>
      </c>
      <c r="P444">
        <f>IF($A444="","",IFERROR(VLOOKUP($A444,Mapping!$A$2:$D$500,3,FALSE),"UNMAPPED"))</f>
        <v/>
      </c>
      <c r="Q444">
        <f>IF($A444="","",IFERROR(VLOOKUP($A444,Mapping!$A$2:$D$500,4,FALSE),"UNMAPPED"))</f>
        <v/>
      </c>
    </row>
    <row r="445">
      <c r="O445" s="17">
        <f>IF($A445="","",SUM(C445:N445))</f>
        <v/>
      </c>
      <c r="P445">
        <f>IF($A445="","",IFERROR(VLOOKUP($A445,Mapping!$A$2:$D$500,3,FALSE),"UNMAPPED"))</f>
        <v/>
      </c>
      <c r="Q445">
        <f>IF($A445="","",IFERROR(VLOOKUP($A445,Mapping!$A$2:$D$500,4,FALSE),"UNMAPPED"))</f>
        <v/>
      </c>
    </row>
    <row r="446">
      <c r="O446" s="17">
        <f>IF($A446="","",SUM(C446:N446))</f>
        <v/>
      </c>
      <c r="P446">
        <f>IF($A446="","",IFERROR(VLOOKUP($A446,Mapping!$A$2:$D$500,3,FALSE),"UNMAPPED"))</f>
        <v/>
      </c>
      <c r="Q446">
        <f>IF($A446="","",IFERROR(VLOOKUP($A446,Mapping!$A$2:$D$500,4,FALSE),"UNMAPPED"))</f>
        <v/>
      </c>
    </row>
    <row r="447">
      <c r="O447" s="17">
        <f>IF($A447="","",SUM(C447:N447))</f>
        <v/>
      </c>
      <c r="P447">
        <f>IF($A447="","",IFERROR(VLOOKUP($A447,Mapping!$A$2:$D$500,3,FALSE),"UNMAPPED"))</f>
        <v/>
      </c>
      <c r="Q447">
        <f>IF($A447="","",IFERROR(VLOOKUP($A447,Mapping!$A$2:$D$500,4,FALSE),"UNMAPPED"))</f>
        <v/>
      </c>
    </row>
    <row r="448">
      <c r="O448" s="17">
        <f>IF($A448="","",SUM(C448:N448))</f>
        <v/>
      </c>
      <c r="P448">
        <f>IF($A448="","",IFERROR(VLOOKUP($A448,Mapping!$A$2:$D$500,3,FALSE),"UNMAPPED"))</f>
        <v/>
      </c>
      <c r="Q448">
        <f>IF($A448="","",IFERROR(VLOOKUP($A448,Mapping!$A$2:$D$500,4,FALSE),"UNMAPPED"))</f>
        <v/>
      </c>
    </row>
    <row r="449">
      <c r="O449" s="17">
        <f>IF($A449="","",SUM(C449:N449))</f>
        <v/>
      </c>
      <c r="P449">
        <f>IF($A449="","",IFERROR(VLOOKUP($A449,Mapping!$A$2:$D$500,3,FALSE),"UNMAPPED"))</f>
        <v/>
      </c>
      <c r="Q449">
        <f>IF($A449="","",IFERROR(VLOOKUP($A449,Mapping!$A$2:$D$500,4,FALSE),"UNMAPPED"))</f>
        <v/>
      </c>
    </row>
    <row r="450">
      <c r="O450" s="17">
        <f>IF($A450="","",SUM(C450:N450))</f>
        <v/>
      </c>
      <c r="P450">
        <f>IF($A450="","",IFERROR(VLOOKUP($A450,Mapping!$A$2:$D$500,3,FALSE),"UNMAPPED"))</f>
        <v/>
      </c>
      <c r="Q450">
        <f>IF($A450="","",IFERROR(VLOOKUP($A450,Mapping!$A$2:$D$500,4,FALSE),"UNMAPPED"))</f>
        <v/>
      </c>
    </row>
    <row r="451">
      <c r="O451" s="17">
        <f>IF($A451="","",SUM(C451:N451))</f>
        <v/>
      </c>
      <c r="P451">
        <f>IF($A451="","",IFERROR(VLOOKUP($A451,Mapping!$A$2:$D$500,3,FALSE),"UNMAPPED"))</f>
        <v/>
      </c>
      <c r="Q451">
        <f>IF($A451="","",IFERROR(VLOOKUP($A451,Mapping!$A$2:$D$500,4,FALSE),"UNMAPPED"))</f>
        <v/>
      </c>
    </row>
    <row r="452">
      <c r="O452" s="17">
        <f>IF($A452="","",SUM(C452:N452))</f>
        <v/>
      </c>
      <c r="P452">
        <f>IF($A452="","",IFERROR(VLOOKUP($A452,Mapping!$A$2:$D$500,3,FALSE),"UNMAPPED"))</f>
        <v/>
      </c>
      <c r="Q452">
        <f>IF($A452="","",IFERROR(VLOOKUP($A452,Mapping!$A$2:$D$500,4,FALSE),"UNMAPPED"))</f>
        <v/>
      </c>
    </row>
    <row r="453">
      <c r="O453" s="17">
        <f>IF($A453="","",SUM(C453:N453))</f>
        <v/>
      </c>
      <c r="P453">
        <f>IF($A453="","",IFERROR(VLOOKUP($A453,Mapping!$A$2:$D$500,3,FALSE),"UNMAPPED"))</f>
        <v/>
      </c>
      <c r="Q453">
        <f>IF($A453="","",IFERROR(VLOOKUP($A453,Mapping!$A$2:$D$500,4,FALSE),"UNMAPPED"))</f>
        <v/>
      </c>
    </row>
    <row r="454">
      <c r="O454" s="17">
        <f>IF($A454="","",SUM(C454:N454))</f>
        <v/>
      </c>
      <c r="P454">
        <f>IF($A454="","",IFERROR(VLOOKUP($A454,Mapping!$A$2:$D$500,3,FALSE),"UNMAPPED"))</f>
        <v/>
      </c>
      <c r="Q454">
        <f>IF($A454="","",IFERROR(VLOOKUP($A454,Mapping!$A$2:$D$500,4,FALSE),"UNMAPPED"))</f>
        <v/>
      </c>
    </row>
    <row r="455">
      <c r="O455" s="17">
        <f>IF($A455="","",SUM(C455:N455))</f>
        <v/>
      </c>
      <c r="P455">
        <f>IF($A455="","",IFERROR(VLOOKUP($A455,Mapping!$A$2:$D$500,3,FALSE),"UNMAPPED"))</f>
        <v/>
      </c>
      <c r="Q455">
        <f>IF($A455="","",IFERROR(VLOOKUP($A455,Mapping!$A$2:$D$500,4,FALSE),"UNMAPPED"))</f>
        <v/>
      </c>
    </row>
    <row r="456">
      <c r="O456" s="17">
        <f>IF($A456="","",SUM(C456:N456))</f>
        <v/>
      </c>
      <c r="P456">
        <f>IF($A456="","",IFERROR(VLOOKUP($A456,Mapping!$A$2:$D$500,3,FALSE),"UNMAPPED"))</f>
        <v/>
      </c>
      <c r="Q456">
        <f>IF($A456="","",IFERROR(VLOOKUP($A456,Mapping!$A$2:$D$500,4,FALSE),"UNMAPPED"))</f>
        <v/>
      </c>
    </row>
    <row r="457">
      <c r="O457" s="17">
        <f>IF($A457="","",SUM(C457:N457))</f>
        <v/>
      </c>
      <c r="P457">
        <f>IF($A457="","",IFERROR(VLOOKUP($A457,Mapping!$A$2:$D$500,3,FALSE),"UNMAPPED"))</f>
        <v/>
      </c>
      <c r="Q457">
        <f>IF($A457="","",IFERROR(VLOOKUP($A457,Mapping!$A$2:$D$500,4,FALSE),"UNMAPPED"))</f>
        <v/>
      </c>
    </row>
    <row r="458">
      <c r="O458" s="17">
        <f>IF($A458="","",SUM(C458:N458))</f>
        <v/>
      </c>
      <c r="P458">
        <f>IF($A458="","",IFERROR(VLOOKUP($A458,Mapping!$A$2:$D$500,3,FALSE),"UNMAPPED"))</f>
        <v/>
      </c>
      <c r="Q458">
        <f>IF($A458="","",IFERROR(VLOOKUP($A458,Mapping!$A$2:$D$500,4,FALSE),"UNMAPPED"))</f>
        <v/>
      </c>
    </row>
    <row r="459">
      <c r="O459" s="17">
        <f>IF($A459="","",SUM(C459:N459))</f>
        <v/>
      </c>
      <c r="P459">
        <f>IF($A459="","",IFERROR(VLOOKUP($A459,Mapping!$A$2:$D$500,3,FALSE),"UNMAPPED"))</f>
        <v/>
      </c>
      <c r="Q459">
        <f>IF($A459="","",IFERROR(VLOOKUP($A459,Mapping!$A$2:$D$500,4,FALSE),"UNMAPPED"))</f>
        <v/>
      </c>
    </row>
    <row r="460">
      <c r="O460" s="17">
        <f>IF($A460="","",SUM(C460:N460))</f>
        <v/>
      </c>
      <c r="P460">
        <f>IF($A460="","",IFERROR(VLOOKUP($A460,Mapping!$A$2:$D$500,3,FALSE),"UNMAPPED"))</f>
        <v/>
      </c>
      <c r="Q460">
        <f>IF($A460="","",IFERROR(VLOOKUP($A460,Mapping!$A$2:$D$500,4,FALSE),"UNMAPPED"))</f>
        <v/>
      </c>
    </row>
    <row r="461">
      <c r="O461" s="17">
        <f>IF($A461="","",SUM(C461:N461))</f>
        <v/>
      </c>
      <c r="P461">
        <f>IF($A461="","",IFERROR(VLOOKUP($A461,Mapping!$A$2:$D$500,3,FALSE),"UNMAPPED"))</f>
        <v/>
      </c>
      <c r="Q461">
        <f>IF($A461="","",IFERROR(VLOOKUP($A461,Mapping!$A$2:$D$500,4,FALSE),"UNMAPPED"))</f>
        <v/>
      </c>
    </row>
    <row r="462">
      <c r="O462" s="17">
        <f>IF($A462="","",SUM(C462:N462))</f>
        <v/>
      </c>
      <c r="P462">
        <f>IF($A462="","",IFERROR(VLOOKUP($A462,Mapping!$A$2:$D$500,3,FALSE),"UNMAPPED"))</f>
        <v/>
      </c>
      <c r="Q462">
        <f>IF($A462="","",IFERROR(VLOOKUP($A462,Mapping!$A$2:$D$500,4,FALSE),"UNMAPPED"))</f>
        <v/>
      </c>
    </row>
    <row r="463">
      <c r="O463" s="17">
        <f>IF($A463="","",SUM(C463:N463))</f>
        <v/>
      </c>
      <c r="P463">
        <f>IF($A463="","",IFERROR(VLOOKUP($A463,Mapping!$A$2:$D$500,3,FALSE),"UNMAPPED"))</f>
        <v/>
      </c>
      <c r="Q463">
        <f>IF($A463="","",IFERROR(VLOOKUP($A463,Mapping!$A$2:$D$500,4,FALSE),"UNMAPPED"))</f>
        <v/>
      </c>
    </row>
    <row r="464">
      <c r="O464" s="17">
        <f>IF($A464="","",SUM(C464:N464))</f>
        <v/>
      </c>
      <c r="P464">
        <f>IF($A464="","",IFERROR(VLOOKUP($A464,Mapping!$A$2:$D$500,3,FALSE),"UNMAPPED"))</f>
        <v/>
      </c>
      <c r="Q464">
        <f>IF($A464="","",IFERROR(VLOOKUP($A464,Mapping!$A$2:$D$500,4,FALSE),"UNMAPPED"))</f>
        <v/>
      </c>
    </row>
    <row r="465">
      <c r="O465" s="17">
        <f>IF($A465="","",SUM(C465:N465))</f>
        <v/>
      </c>
      <c r="P465">
        <f>IF($A465="","",IFERROR(VLOOKUP($A465,Mapping!$A$2:$D$500,3,FALSE),"UNMAPPED"))</f>
        <v/>
      </c>
      <c r="Q465">
        <f>IF($A465="","",IFERROR(VLOOKUP($A465,Mapping!$A$2:$D$500,4,FALSE),"UNMAPPED"))</f>
        <v/>
      </c>
    </row>
    <row r="466">
      <c r="O466" s="17">
        <f>IF($A466="","",SUM(C466:N466))</f>
        <v/>
      </c>
      <c r="P466">
        <f>IF($A466="","",IFERROR(VLOOKUP($A466,Mapping!$A$2:$D$500,3,FALSE),"UNMAPPED"))</f>
        <v/>
      </c>
      <c r="Q466">
        <f>IF($A466="","",IFERROR(VLOOKUP($A466,Mapping!$A$2:$D$500,4,FALSE),"UNMAPPED"))</f>
        <v/>
      </c>
    </row>
    <row r="467">
      <c r="O467" s="17">
        <f>IF($A467="","",SUM(C467:N467))</f>
        <v/>
      </c>
      <c r="P467">
        <f>IF($A467="","",IFERROR(VLOOKUP($A467,Mapping!$A$2:$D$500,3,FALSE),"UNMAPPED"))</f>
        <v/>
      </c>
      <c r="Q467">
        <f>IF($A467="","",IFERROR(VLOOKUP($A467,Mapping!$A$2:$D$500,4,FALSE),"UNMAPPED"))</f>
        <v/>
      </c>
    </row>
    <row r="468">
      <c r="O468" s="17">
        <f>IF($A468="","",SUM(C468:N468))</f>
        <v/>
      </c>
      <c r="P468">
        <f>IF($A468="","",IFERROR(VLOOKUP($A468,Mapping!$A$2:$D$500,3,FALSE),"UNMAPPED"))</f>
        <v/>
      </c>
      <c r="Q468">
        <f>IF($A468="","",IFERROR(VLOOKUP($A468,Mapping!$A$2:$D$500,4,FALSE),"UNMAPPED"))</f>
        <v/>
      </c>
    </row>
    <row r="469">
      <c r="O469" s="17">
        <f>IF($A469="","",SUM(C469:N469))</f>
        <v/>
      </c>
      <c r="P469">
        <f>IF($A469="","",IFERROR(VLOOKUP($A469,Mapping!$A$2:$D$500,3,FALSE),"UNMAPPED"))</f>
        <v/>
      </c>
      <c r="Q469">
        <f>IF($A469="","",IFERROR(VLOOKUP($A469,Mapping!$A$2:$D$500,4,FALSE),"UNMAPPED"))</f>
        <v/>
      </c>
    </row>
    <row r="470">
      <c r="O470" s="17">
        <f>IF($A470="","",SUM(C470:N470))</f>
        <v/>
      </c>
      <c r="P470">
        <f>IF($A470="","",IFERROR(VLOOKUP($A470,Mapping!$A$2:$D$500,3,FALSE),"UNMAPPED"))</f>
        <v/>
      </c>
      <c r="Q470">
        <f>IF($A470="","",IFERROR(VLOOKUP($A470,Mapping!$A$2:$D$500,4,FALSE),"UNMAPPED"))</f>
        <v/>
      </c>
    </row>
    <row r="471">
      <c r="O471" s="17">
        <f>IF($A471="","",SUM(C471:N471))</f>
        <v/>
      </c>
      <c r="P471">
        <f>IF($A471="","",IFERROR(VLOOKUP($A471,Mapping!$A$2:$D$500,3,FALSE),"UNMAPPED"))</f>
        <v/>
      </c>
      <c r="Q471">
        <f>IF($A471="","",IFERROR(VLOOKUP($A471,Mapping!$A$2:$D$500,4,FALSE),"UNMAPPED"))</f>
        <v/>
      </c>
    </row>
    <row r="472">
      <c r="O472" s="17">
        <f>IF($A472="","",SUM(C472:N472))</f>
        <v/>
      </c>
      <c r="P472">
        <f>IF($A472="","",IFERROR(VLOOKUP($A472,Mapping!$A$2:$D$500,3,FALSE),"UNMAPPED"))</f>
        <v/>
      </c>
      <c r="Q472">
        <f>IF($A472="","",IFERROR(VLOOKUP($A472,Mapping!$A$2:$D$500,4,FALSE),"UNMAPPED"))</f>
        <v/>
      </c>
    </row>
    <row r="473">
      <c r="O473" s="17">
        <f>IF($A473="","",SUM(C473:N473))</f>
        <v/>
      </c>
      <c r="P473">
        <f>IF($A473="","",IFERROR(VLOOKUP($A473,Mapping!$A$2:$D$500,3,FALSE),"UNMAPPED"))</f>
        <v/>
      </c>
      <c r="Q473">
        <f>IF($A473="","",IFERROR(VLOOKUP($A473,Mapping!$A$2:$D$500,4,FALSE),"UNMAPPED"))</f>
        <v/>
      </c>
    </row>
    <row r="474">
      <c r="O474" s="17">
        <f>IF($A474="","",SUM(C474:N474))</f>
        <v/>
      </c>
      <c r="P474">
        <f>IF($A474="","",IFERROR(VLOOKUP($A474,Mapping!$A$2:$D$500,3,FALSE),"UNMAPPED"))</f>
        <v/>
      </c>
      <c r="Q474">
        <f>IF($A474="","",IFERROR(VLOOKUP($A474,Mapping!$A$2:$D$500,4,FALSE),"UNMAPPED"))</f>
        <v/>
      </c>
    </row>
    <row r="475">
      <c r="O475" s="17">
        <f>IF($A475="","",SUM(C475:N475))</f>
        <v/>
      </c>
      <c r="P475">
        <f>IF($A475="","",IFERROR(VLOOKUP($A475,Mapping!$A$2:$D$500,3,FALSE),"UNMAPPED"))</f>
        <v/>
      </c>
      <c r="Q475">
        <f>IF($A475="","",IFERROR(VLOOKUP($A475,Mapping!$A$2:$D$500,4,FALSE),"UNMAPPED"))</f>
        <v/>
      </c>
    </row>
    <row r="476">
      <c r="O476" s="17">
        <f>IF($A476="","",SUM(C476:N476))</f>
        <v/>
      </c>
      <c r="P476">
        <f>IF($A476="","",IFERROR(VLOOKUP($A476,Mapping!$A$2:$D$500,3,FALSE),"UNMAPPED"))</f>
        <v/>
      </c>
      <c r="Q476">
        <f>IF($A476="","",IFERROR(VLOOKUP($A476,Mapping!$A$2:$D$500,4,FALSE),"UNMAPPED"))</f>
        <v/>
      </c>
    </row>
    <row r="477">
      <c r="O477" s="17">
        <f>IF($A477="","",SUM(C477:N477))</f>
        <v/>
      </c>
      <c r="P477">
        <f>IF($A477="","",IFERROR(VLOOKUP($A477,Mapping!$A$2:$D$500,3,FALSE),"UNMAPPED"))</f>
        <v/>
      </c>
      <c r="Q477">
        <f>IF($A477="","",IFERROR(VLOOKUP($A477,Mapping!$A$2:$D$500,4,FALSE),"UNMAPPED"))</f>
        <v/>
      </c>
    </row>
    <row r="478">
      <c r="O478" s="17">
        <f>IF($A478="","",SUM(C478:N478))</f>
        <v/>
      </c>
      <c r="P478">
        <f>IF($A478="","",IFERROR(VLOOKUP($A478,Mapping!$A$2:$D$500,3,FALSE),"UNMAPPED"))</f>
        <v/>
      </c>
      <c r="Q478">
        <f>IF($A478="","",IFERROR(VLOOKUP($A478,Mapping!$A$2:$D$500,4,FALSE),"UNMAPPED"))</f>
        <v/>
      </c>
    </row>
    <row r="479">
      <c r="O479" s="17">
        <f>IF($A479="","",SUM(C479:N479))</f>
        <v/>
      </c>
      <c r="P479">
        <f>IF($A479="","",IFERROR(VLOOKUP($A479,Mapping!$A$2:$D$500,3,FALSE),"UNMAPPED"))</f>
        <v/>
      </c>
      <c r="Q479">
        <f>IF($A479="","",IFERROR(VLOOKUP($A479,Mapping!$A$2:$D$500,4,FALSE),"UNMAPPED"))</f>
        <v/>
      </c>
    </row>
    <row r="480">
      <c r="O480" s="17">
        <f>IF($A480="","",SUM(C480:N480))</f>
        <v/>
      </c>
      <c r="P480">
        <f>IF($A480="","",IFERROR(VLOOKUP($A480,Mapping!$A$2:$D$500,3,FALSE),"UNMAPPED"))</f>
        <v/>
      </c>
      <c r="Q480">
        <f>IF($A480="","",IFERROR(VLOOKUP($A480,Mapping!$A$2:$D$500,4,FALSE),"UNMAPPED"))</f>
        <v/>
      </c>
    </row>
    <row r="481">
      <c r="O481" s="17">
        <f>IF($A481="","",SUM(C481:N481))</f>
        <v/>
      </c>
      <c r="P481">
        <f>IF($A481="","",IFERROR(VLOOKUP($A481,Mapping!$A$2:$D$500,3,FALSE),"UNMAPPED"))</f>
        <v/>
      </c>
      <c r="Q481">
        <f>IF($A481="","",IFERROR(VLOOKUP($A481,Mapping!$A$2:$D$500,4,FALSE),"UNMAPPED"))</f>
        <v/>
      </c>
    </row>
    <row r="482">
      <c r="O482" s="17">
        <f>IF($A482="","",SUM(C482:N482))</f>
        <v/>
      </c>
      <c r="P482">
        <f>IF($A482="","",IFERROR(VLOOKUP($A482,Mapping!$A$2:$D$500,3,FALSE),"UNMAPPED"))</f>
        <v/>
      </c>
      <c r="Q482">
        <f>IF($A482="","",IFERROR(VLOOKUP($A482,Mapping!$A$2:$D$500,4,FALSE),"UNMAPPED"))</f>
        <v/>
      </c>
    </row>
    <row r="483">
      <c r="O483" s="17">
        <f>IF($A483="","",SUM(C483:N483))</f>
        <v/>
      </c>
      <c r="P483">
        <f>IF($A483="","",IFERROR(VLOOKUP($A483,Mapping!$A$2:$D$500,3,FALSE),"UNMAPPED"))</f>
        <v/>
      </c>
      <c r="Q483">
        <f>IF($A483="","",IFERROR(VLOOKUP($A483,Mapping!$A$2:$D$500,4,FALSE),"UNMAPPED"))</f>
        <v/>
      </c>
    </row>
    <row r="484">
      <c r="O484" s="17">
        <f>IF($A484="","",SUM(C484:N484))</f>
        <v/>
      </c>
      <c r="P484">
        <f>IF($A484="","",IFERROR(VLOOKUP($A484,Mapping!$A$2:$D$500,3,FALSE),"UNMAPPED"))</f>
        <v/>
      </c>
      <c r="Q484">
        <f>IF($A484="","",IFERROR(VLOOKUP($A484,Mapping!$A$2:$D$500,4,FALSE),"UNMAPPED"))</f>
        <v/>
      </c>
    </row>
    <row r="485">
      <c r="O485" s="17">
        <f>IF($A485="","",SUM(C485:N485))</f>
        <v/>
      </c>
      <c r="P485">
        <f>IF($A485="","",IFERROR(VLOOKUP($A485,Mapping!$A$2:$D$500,3,FALSE),"UNMAPPED"))</f>
        <v/>
      </c>
      <c r="Q485">
        <f>IF($A485="","",IFERROR(VLOOKUP($A485,Mapping!$A$2:$D$500,4,FALSE),"UNMAPPED"))</f>
        <v/>
      </c>
    </row>
    <row r="486">
      <c r="O486" s="17">
        <f>IF($A486="","",SUM(C486:N486))</f>
        <v/>
      </c>
      <c r="P486">
        <f>IF($A486="","",IFERROR(VLOOKUP($A486,Mapping!$A$2:$D$500,3,FALSE),"UNMAPPED"))</f>
        <v/>
      </c>
      <c r="Q486">
        <f>IF($A486="","",IFERROR(VLOOKUP($A486,Mapping!$A$2:$D$500,4,FALSE),"UNMAPPED"))</f>
        <v/>
      </c>
    </row>
    <row r="487">
      <c r="O487" s="17">
        <f>IF($A487="","",SUM(C487:N487))</f>
        <v/>
      </c>
      <c r="P487">
        <f>IF($A487="","",IFERROR(VLOOKUP($A487,Mapping!$A$2:$D$500,3,FALSE),"UNMAPPED"))</f>
        <v/>
      </c>
      <c r="Q487">
        <f>IF($A487="","",IFERROR(VLOOKUP($A487,Mapping!$A$2:$D$500,4,FALSE),"UNMAPPED"))</f>
        <v/>
      </c>
    </row>
    <row r="488">
      <c r="O488" s="17">
        <f>IF($A488="","",SUM(C488:N488))</f>
        <v/>
      </c>
      <c r="P488">
        <f>IF($A488="","",IFERROR(VLOOKUP($A488,Mapping!$A$2:$D$500,3,FALSE),"UNMAPPED"))</f>
        <v/>
      </c>
      <c r="Q488">
        <f>IF($A488="","",IFERROR(VLOOKUP($A488,Mapping!$A$2:$D$500,4,FALSE),"UNMAPPED"))</f>
        <v/>
      </c>
    </row>
    <row r="489">
      <c r="O489" s="17">
        <f>IF($A489="","",SUM(C489:N489))</f>
        <v/>
      </c>
      <c r="P489">
        <f>IF($A489="","",IFERROR(VLOOKUP($A489,Mapping!$A$2:$D$500,3,FALSE),"UNMAPPED"))</f>
        <v/>
      </c>
      <c r="Q489">
        <f>IF($A489="","",IFERROR(VLOOKUP($A489,Mapping!$A$2:$D$500,4,FALSE),"UNMAPPED"))</f>
        <v/>
      </c>
    </row>
    <row r="490">
      <c r="O490" s="17">
        <f>IF($A490="","",SUM(C490:N490))</f>
        <v/>
      </c>
      <c r="P490">
        <f>IF($A490="","",IFERROR(VLOOKUP($A490,Mapping!$A$2:$D$500,3,FALSE),"UNMAPPED"))</f>
        <v/>
      </c>
      <c r="Q490">
        <f>IF($A490="","",IFERROR(VLOOKUP($A490,Mapping!$A$2:$D$500,4,FALSE),"UNMAPPED"))</f>
        <v/>
      </c>
    </row>
    <row r="491">
      <c r="O491" s="17">
        <f>IF($A491="","",SUM(C491:N491))</f>
        <v/>
      </c>
      <c r="P491">
        <f>IF($A491="","",IFERROR(VLOOKUP($A491,Mapping!$A$2:$D$500,3,FALSE),"UNMAPPED"))</f>
        <v/>
      </c>
      <c r="Q491">
        <f>IF($A491="","",IFERROR(VLOOKUP($A491,Mapping!$A$2:$D$500,4,FALSE),"UNMAPPED"))</f>
        <v/>
      </c>
    </row>
    <row r="492">
      <c r="O492" s="17">
        <f>IF($A492="","",SUM(C492:N492))</f>
        <v/>
      </c>
      <c r="P492">
        <f>IF($A492="","",IFERROR(VLOOKUP($A492,Mapping!$A$2:$D$500,3,FALSE),"UNMAPPED"))</f>
        <v/>
      </c>
      <c r="Q492">
        <f>IF($A492="","",IFERROR(VLOOKUP($A492,Mapping!$A$2:$D$500,4,FALSE),"UNMAPPED"))</f>
        <v/>
      </c>
    </row>
    <row r="493">
      <c r="O493" s="17">
        <f>IF($A493="","",SUM(C493:N493))</f>
        <v/>
      </c>
      <c r="P493">
        <f>IF($A493="","",IFERROR(VLOOKUP($A493,Mapping!$A$2:$D$500,3,FALSE),"UNMAPPED"))</f>
        <v/>
      </c>
      <c r="Q493">
        <f>IF($A493="","",IFERROR(VLOOKUP($A493,Mapping!$A$2:$D$500,4,FALSE),"UNMAPPED"))</f>
        <v/>
      </c>
    </row>
    <row r="494">
      <c r="O494" s="17">
        <f>IF($A494="","",SUM(C494:N494))</f>
        <v/>
      </c>
      <c r="P494">
        <f>IF($A494="","",IFERROR(VLOOKUP($A494,Mapping!$A$2:$D$500,3,FALSE),"UNMAPPED"))</f>
        <v/>
      </c>
      <c r="Q494">
        <f>IF($A494="","",IFERROR(VLOOKUP($A494,Mapping!$A$2:$D$500,4,FALSE),"UNMAPPED"))</f>
        <v/>
      </c>
    </row>
    <row r="495">
      <c r="O495" s="17">
        <f>IF($A495="","",SUM(C495:N495))</f>
        <v/>
      </c>
      <c r="P495">
        <f>IF($A495="","",IFERROR(VLOOKUP($A495,Mapping!$A$2:$D$500,3,FALSE),"UNMAPPED"))</f>
        <v/>
      </c>
      <c r="Q495">
        <f>IF($A495="","",IFERROR(VLOOKUP($A495,Mapping!$A$2:$D$500,4,FALSE),"UNMAPPED"))</f>
        <v/>
      </c>
    </row>
    <row r="496">
      <c r="O496" s="17">
        <f>IF($A496="","",SUM(C496:N496))</f>
        <v/>
      </c>
      <c r="P496">
        <f>IF($A496="","",IFERROR(VLOOKUP($A496,Mapping!$A$2:$D$500,3,FALSE),"UNMAPPED"))</f>
        <v/>
      </c>
      <c r="Q496">
        <f>IF($A496="","",IFERROR(VLOOKUP($A496,Mapping!$A$2:$D$500,4,FALSE),"UNMAPPED"))</f>
        <v/>
      </c>
    </row>
    <row r="497">
      <c r="O497" s="17">
        <f>IF($A497="","",SUM(C497:N497))</f>
        <v/>
      </c>
      <c r="P497">
        <f>IF($A497="","",IFERROR(VLOOKUP($A497,Mapping!$A$2:$D$500,3,FALSE),"UNMAPPED"))</f>
        <v/>
      </c>
      <c r="Q497">
        <f>IF($A497="","",IFERROR(VLOOKUP($A497,Mapping!$A$2:$D$500,4,FALSE),"UNMAPPED"))</f>
        <v/>
      </c>
    </row>
    <row r="498">
      <c r="O498" s="17">
        <f>IF($A498="","",SUM(C498:N498))</f>
        <v/>
      </c>
      <c r="P498">
        <f>IF($A498="","",IFERROR(VLOOKUP($A498,Mapping!$A$2:$D$500,3,FALSE),"UNMAPPED"))</f>
        <v/>
      </c>
      <c r="Q498">
        <f>IF($A498="","",IFERROR(VLOOKUP($A498,Mapping!$A$2:$D$500,4,FALSE),"UNMAPPED"))</f>
        <v/>
      </c>
    </row>
    <row r="499">
      <c r="O499" s="17">
        <f>IF($A499="","",SUM(C499:N499))</f>
        <v/>
      </c>
      <c r="P499">
        <f>IF($A499="","",IFERROR(VLOOKUP($A499,Mapping!$A$2:$D$500,3,FALSE),"UNMAPPED"))</f>
        <v/>
      </c>
      <c r="Q499">
        <f>IF($A499="","",IFERROR(VLOOKUP($A499,Mapping!$A$2:$D$500,4,FALSE),"UNMAPPED"))</f>
        <v/>
      </c>
    </row>
    <row r="500">
      <c r="O500" s="17">
        <f>IF($A500="","",SUM(C500:N500))</f>
        <v/>
      </c>
      <c r="P500">
        <f>IF($A500="","",IFERROR(VLOOKUP($A500,Mapping!$A$2:$D$500,3,FALSE),"UNMAPPED"))</f>
        <v/>
      </c>
      <c r="Q500">
        <f>IF($A500="","",IFERROR(VLOOKUP($A500,Mapping!$A$2:$D$500,4,FALSE),"UNMAPPED"))</f>
        <v/>
      </c>
    </row>
  </sheetData>
  <conditionalFormatting sqref="P2:Q500">
    <cfRule type="cellIs" priority="1" operator="equal" dxfId="0">
      <formula>"UNMAPPED"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2" customWidth="1" min="2" max="2"/>
    <col width="24" customWidth="1" min="3" max="3"/>
    <col width="24" customWidth="1" min="4" max="4"/>
  </cols>
  <sheetData>
    <row r="1">
      <c r="A1" s="18" t="inlineStr">
        <is>
          <t>Nominal code</t>
        </is>
      </c>
      <c r="B1" s="18" t="inlineStr">
        <is>
          <t>Account name</t>
        </is>
      </c>
      <c r="C1" s="18" t="inlineStr">
        <is>
          <t>P&amp;L line</t>
        </is>
      </c>
      <c r="D1" s="18" t="inlineStr">
        <is>
          <t>Section</t>
        </is>
      </c>
    </row>
    <row r="2">
      <c r="A2" s="16" t="n">
        <v>51</v>
      </c>
      <c r="B2" t="inlineStr">
        <is>
          <t>Accumulated depreciation - plant and vehicles</t>
        </is>
      </c>
      <c r="C2" t="inlineStr">
        <is>
          <t>Balance sheet</t>
        </is>
      </c>
      <c r="D2" t="inlineStr">
        <is>
          <t>Balance sheet</t>
        </is>
      </c>
    </row>
    <row r="3">
      <c r="A3" s="16" t="n">
        <v>1100</v>
      </c>
      <c r="B3" t="inlineStr">
        <is>
          <t>Trade debtors</t>
        </is>
      </c>
      <c r="C3" t="inlineStr">
        <is>
          <t>Balance sheet</t>
        </is>
      </c>
      <c r="D3" t="inlineStr">
        <is>
          <t>Balance sheet</t>
        </is>
      </c>
    </row>
    <row r="4">
      <c r="A4" s="16" t="n">
        <v>1200</v>
      </c>
      <c r="B4" t="inlineStr">
        <is>
          <t>Bank current account</t>
        </is>
      </c>
      <c r="C4" t="inlineStr">
        <is>
          <t>Balance sheet</t>
        </is>
      </c>
      <c r="D4" t="inlineStr">
        <is>
          <t>Balance sheet</t>
        </is>
      </c>
    </row>
    <row r="5">
      <c r="A5" s="16" t="n">
        <v>2100</v>
      </c>
      <c r="B5" t="inlineStr">
        <is>
          <t>Trade creditors</t>
        </is>
      </c>
      <c r="C5" t="inlineStr">
        <is>
          <t>Balance sheet</t>
        </is>
      </c>
      <c r="D5" t="inlineStr">
        <is>
          <t>Balance sheet</t>
        </is>
      </c>
    </row>
    <row r="6">
      <c r="A6" s="16" t="n">
        <v>2109</v>
      </c>
      <c r="B6" t="inlineStr">
        <is>
          <t>Accruals</t>
        </is>
      </c>
      <c r="C6" t="inlineStr">
        <is>
          <t>Balance sheet</t>
        </is>
      </c>
      <c r="D6" t="inlineStr">
        <is>
          <t>Balance sheet</t>
        </is>
      </c>
    </row>
    <row r="7">
      <c r="A7" s="16" t="n">
        <v>2200</v>
      </c>
      <c r="B7" t="inlineStr">
        <is>
          <t>VAT control</t>
        </is>
      </c>
      <c r="C7" t="inlineStr">
        <is>
          <t>Balance sheet</t>
        </is>
      </c>
      <c r="D7" t="inlineStr">
        <is>
          <t>Balance sheet</t>
        </is>
      </c>
    </row>
    <row r="8">
      <c r="A8" s="16" t="n">
        <v>2210</v>
      </c>
      <c r="B8" t="inlineStr">
        <is>
          <t>PAYE and NI control</t>
        </is>
      </c>
      <c r="C8" t="inlineStr">
        <is>
          <t>Balance sheet</t>
        </is>
      </c>
      <c r="D8" t="inlineStr">
        <is>
          <t>Balance sheet</t>
        </is>
      </c>
    </row>
    <row r="9">
      <c r="A9" s="16" t="n">
        <v>4000</v>
      </c>
      <c r="B9" t="inlineStr">
        <is>
          <t>Sales - fitted kitchens</t>
        </is>
      </c>
      <c r="C9" t="inlineStr">
        <is>
          <t>Fitted kitchens</t>
        </is>
      </c>
      <c r="D9" t="inlineStr">
        <is>
          <t>Revenue</t>
        </is>
      </c>
    </row>
    <row r="10">
      <c r="A10" s="16" t="n">
        <v>4010</v>
      </c>
      <c r="B10" t="inlineStr">
        <is>
          <t>Sales - bespoke furniture</t>
        </is>
      </c>
      <c r="C10" t="inlineStr">
        <is>
          <t>Bespoke furniture</t>
        </is>
      </c>
      <c r="D10" t="inlineStr">
        <is>
          <t>Revenue</t>
        </is>
      </c>
    </row>
    <row r="11">
      <c r="A11" s="16" t="n">
        <v>4900</v>
      </c>
      <c r="B11" t="inlineStr">
        <is>
          <t>Sundry income - offcut and scrap sales</t>
        </is>
      </c>
      <c r="C11" t="inlineStr">
        <is>
          <t>Sundry income</t>
        </is>
      </c>
      <c r="D11" t="inlineStr">
        <is>
          <t>Other operating income</t>
        </is>
      </c>
    </row>
    <row r="12">
      <c r="A12" s="16" t="n">
        <v>5000</v>
      </c>
      <c r="B12" t="inlineStr">
        <is>
          <t>Timber and sheet materials</t>
        </is>
      </c>
      <c r="C12" t="inlineStr">
        <is>
          <t>Materials</t>
        </is>
      </c>
      <c r="D12" t="inlineStr">
        <is>
          <t>Cost of sales</t>
        </is>
      </c>
    </row>
    <row r="13">
      <c r="A13" s="16" t="n">
        <v>5010</v>
      </c>
      <c r="B13" t="inlineStr">
        <is>
          <t>Hardware and fittings</t>
        </is>
      </c>
      <c r="C13" t="inlineStr">
        <is>
          <t>Materials</t>
        </is>
      </c>
      <c r="D13" t="inlineStr">
        <is>
          <t>Cost of sales</t>
        </is>
      </c>
    </row>
    <row r="14">
      <c r="A14" s="16" t="n">
        <v>5020</v>
      </c>
      <c r="B14" t="inlineStr">
        <is>
          <t>Subcontract installers</t>
        </is>
      </c>
      <c r="C14" t="inlineStr">
        <is>
          <t>Subcontract installers</t>
        </is>
      </c>
      <c r="D14" t="inlineStr">
        <is>
          <t>Cost of sales</t>
        </is>
      </c>
    </row>
    <row r="15">
      <c r="A15" s="16" t="n">
        <v>5200</v>
      </c>
      <c r="B15" t="inlineStr">
        <is>
          <t>Workshop wages</t>
        </is>
      </c>
      <c r="C15" t="inlineStr">
        <is>
          <t>Workshop wages</t>
        </is>
      </c>
      <c r="D15" t="inlineStr">
        <is>
          <t>Cost of sales</t>
        </is>
      </c>
    </row>
    <row r="16">
      <c r="A16" s="16" t="n">
        <v>7000</v>
      </c>
      <c r="B16" t="inlineStr">
        <is>
          <t>Office and management salaries</t>
        </is>
      </c>
      <c r="C16" t="inlineStr">
        <is>
          <t>Staff costs</t>
        </is>
      </c>
      <c r="D16" t="inlineStr">
        <is>
          <t>Overheads</t>
        </is>
      </c>
    </row>
    <row r="17">
      <c r="A17" s="16" t="n">
        <v>7006</v>
      </c>
      <c r="B17" t="inlineStr">
        <is>
          <t>Employer's NI</t>
        </is>
      </c>
      <c r="C17" t="inlineStr">
        <is>
          <t>Staff costs</t>
        </is>
      </c>
      <c r="D17" t="inlineStr">
        <is>
          <t>Overheads</t>
        </is>
      </c>
    </row>
    <row r="18">
      <c r="A18" s="16" t="n">
        <v>7010</v>
      </c>
      <c r="B18" t="inlineStr">
        <is>
          <t>Employer's pension contributions</t>
        </is>
      </c>
      <c r="C18" t="inlineStr">
        <is>
          <t>Staff costs</t>
        </is>
      </c>
      <c r="D18" t="inlineStr">
        <is>
          <t>Overheads</t>
        </is>
      </c>
    </row>
    <row r="19">
      <c r="A19" s="16" t="n">
        <v>7100</v>
      </c>
      <c r="B19" t="inlineStr">
        <is>
          <t>Rent</t>
        </is>
      </c>
      <c r="C19" t="inlineStr">
        <is>
          <t>Premises</t>
        </is>
      </c>
      <c r="D19" t="inlineStr">
        <is>
          <t>Overheads</t>
        </is>
      </c>
    </row>
    <row r="20">
      <c r="A20" s="16" t="n">
        <v>7103</v>
      </c>
      <c r="B20" t="inlineStr">
        <is>
          <t>Business rates</t>
        </is>
      </c>
      <c r="C20" t="inlineStr">
        <is>
          <t>Premises</t>
        </is>
      </c>
      <c r="D20" t="inlineStr">
        <is>
          <t>Overheads</t>
        </is>
      </c>
    </row>
    <row r="21">
      <c r="A21" s="16" t="n">
        <v>7200</v>
      </c>
      <c r="B21" t="inlineStr">
        <is>
          <t>Light, heat and power</t>
        </is>
      </c>
      <c r="C21" t="inlineStr">
        <is>
          <t>Premises</t>
        </is>
      </c>
      <c r="D21" t="inlineStr">
        <is>
          <t>Overheads</t>
        </is>
      </c>
    </row>
    <row r="22">
      <c r="A22" s="16" t="n">
        <v>7300</v>
      </c>
      <c r="B22" t="inlineStr">
        <is>
          <t>Vehicle running costs</t>
        </is>
      </c>
      <c r="C22" t="inlineStr">
        <is>
          <t>Motor</t>
        </is>
      </c>
      <c r="D22" t="inlineStr">
        <is>
          <t>Overheads</t>
        </is>
      </c>
    </row>
    <row r="23">
      <c r="A23" s="16" t="n">
        <v>7502</v>
      </c>
      <c r="B23" t="inlineStr">
        <is>
          <t>Telephone and internet</t>
        </is>
      </c>
      <c r="C23" t="inlineStr">
        <is>
          <t>IT and communications</t>
        </is>
      </c>
      <c r="D23" t="inlineStr">
        <is>
          <t>Overheads</t>
        </is>
      </c>
    </row>
    <row r="24">
      <c r="A24" s="16" t="n">
        <v>7504</v>
      </c>
      <c r="B24" t="inlineStr">
        <is>
          <t>Software subscriptions</t>
        </is>
      </c>
      <c r="C24" t="inlineStr">
        <is>
          <t>IT and communications</t>
        </is>
      </c>
      <c r="D24" t="inlineStr">
        <is>
          <t>Overheads</t>
        </is>
      </c>
    </row>
    <row r="25">
      <c r="A25" s="16" t="n">
        <v>7600</v>
      </c>
      <c r="B25" t="inlineStr">
        <is>
          <t>Accountancy fees</t>
        </is>
      </c>
      <c r="C25" t="inlineStr">
        <is>
          <t>Professional fees</t>
        </is>
      </c>
      <c r="D25" t="inlineStr">
        <is>
          <t>Overheads</t>
        </is>
      </c>
    </row>
    <row r="26">
      <c r="A26" s="16" t="n">
        <v>7903</v>
      </c>
      <c r="B26" t="inlineStr">
        <is>
          <t>Loan interest</t>
        </is>
      </c>
      <c r="C26" t="inlineStr">
        <is>
          <t>Loan interest</t>
        </is>
      </c>
      <c r="D26" t="inlineStr">
        <is>
          <t>Finance costs</t>
        </is>
      </c>
    </row>
    <row r="27">
      <c r="A27" s="16" t="n">
        <v>8000</v>
      </c>
      <c r="B27" t="inlineStr">
        <is>
          <t>Depreciation</t>
        </is>
      </c>
      <c r="C27" t="inlineStr">
        <is>
          <t>Depreciation</t>
        </is>
      </c>
      <c r="D27" t="inlineStr">
        <is>
          <t>Overheads</t>
        </is>
      </c>
    </row>
    <row r="28">
      <c r="A28" s="16" t="n">
        <v>8200</v>
      </c>
      <c r="B28" t="inlineStr">
        <is>
          <t>Insurance</t>
        </is>
      </c>
      <c r="C28" t="inlineStr">
        <is>
          <t>Insurance</t>
        </is>
      </c>
      <c r="D28" t="inlineStr">
        <is>
          <t>Overheads</t>
        </is>
      </c>
    </row>
    <row r="29">
      <c r="A29" s="16" t="n">
        <v>8400</v>
      </c>
      <c r="B29" t="inlineStr">
        <is>
          <t>Advertising and marketing</t>
        </is>
      </c>
      <c r="C29" t="inlineStr">
        <is>
          <t>Marketing</t>
        </is>
      </c>
      <c r="D29" t="inlineStr">
        <is>
          <t>Overheads</t>
        </is>
      </c>
    </row>
  </sheetData>
  <dataValidations count="1">
    <dataValidation sqref="D2:D500" showDropDown="0" showInputMessage="0" showErrorMessage="0" allowBlank="1" type="list">
      <formula1>"Revenue,Cost of sales,Other operating income,Overheads,Finance costs,Balance sheet"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</cols>
  <sheetData>
    <row r="1">
      <c r="A1" s="3" t="inlineStr">
        <is>
          <t>Month number (1-12)</t>
        </is>
      </c>
      <c r="B1" s="19" t="n">
        <v>12</v>
      </c>
    </row>
    <row r="2">
      <c r="A2" t="inlineStr">
        <is>
          <t>Month</t>
        </is>
      </c>
      <c r="B2">
        <f>INDEX('P&amp;L'!$B$4:$M$4,1,$B$1)</f>
        <v/>
      </c>
    </row>
    <row r="4">
      <c r="A4" s="18" t="inlineStr">
        <is>
          <t>£</t>
        </is>
      </c>
      <c r="B4" s="18" t="inlineStr">
        <is>
          <t>Month</t>
        </is>
      </c>
      <c r="C4" s="18" t="inlineStr">
        <is>
          <t>Year to date</t>
        </is>
      </c>
      <c r="D4" s="18" t="inlineStr">
        <is>
          <t>YTD % of revenue</t>
        </is>
      </c>
    </row>
    <row r="5">
      <c r="A5" s="3">
        <f>'P&amp;L'!A5</f>
        <v/>
      </c>
    </row>
    <row r="6">
      <c r="A6">
        <f>'P&amp;L'!A6</f>
        <v/>
      </c>
      <c r="B6" s="11">
        <f>INDEX('P&amp;L'!$B6:$M6,1,$B$1)</f>
        <v/>
      </c>
      <c r="C6" s="11">
        <f>SUMPRODUCT(('P&amp;L'!$B$3:$M$3&lt;=$B$1)*'P&amp;L'!$B6:$M6)</f>
        <v/>
      </c>
      <c r="D6" s="12">
        <f>IFERROR(C6/C$8,0)</f>
        <v/>
      </c>
    </row>
    <row r="7">
      <c r="A7">
        <f>'P&amp;L'!A7</f>
        <v/>
      </c>
      <c r="B7" s="11">
        <f>INDEX('P&amp;L'!$B7:$M7,1,$B$1)</f>
        <v/>
      </c>
      <c r="C7" s="11">
        <f>SUMPRODUCT(('P&amp;L'!$B$3:$M$3&lt;=$B$1)*'P&amp;L'!$B7:$M7)</f>
        <v/>
      </c>
      <c r="D7" s="12">
        <f>IFERROR(C7/C$8,0)</f>
        <v/>
      </c>
    </row>
    <row r="8">
      <c r="A8" s="3">
        <f>'P&amp;L'!A8</f>
        <v/>
      </c>
      <c r="B8" s="20">
        <f>INDEX('P&amp;L'!$B8:$M8,1,$B$1)</f>
        <v/>
      </c>
      <c r="C8" s="20">
        <f>SUMPRODUCT(('P&amp;L'!$B$3:$M$3&lt;=$B$1)*'P&amp;L'!$B8:$M8)</f>
        <v/>
      </c>
      <c r="D8" s="12">
        <f>IFERROR(C8/C$8,0)</f>
        <v/>
      </c>
    </row>
    <row r="9">
      <c r="A9" s="3">
        <f>'P&amp;L'!A9</f>
        <v/>
      </c>
    </row>
    <row r="10">
      <c r="A10">
        <f>'P&amp;L'!A10</f>
        <v/>
      </c>
      <c r="B10" s="11">
        <f>INDEX('P&amp;L'!$B10:$M10,1,$B$1)</f>
        <v/>
      </c>
      <c r="C10" s="11">
        <f>SUMPRODUCT(('P&amp;L'!$B$3:$M$3&lt;=$B$1)*'P&amp;L'!$B10:$M10)</f>
        <v/>
      </c>
      <c r="D10" s="12">
        <f>IFERROR(C10/C$8,0)</f>
        <v/>
      </c>
    </row>
    <row r="11">
      <c r="A11">
        <f>'P&amp;L'!A11</f>
        <v/>
      </c>
      <c r="B11" s="11">
        <f>INDEX('P&amp;L'!$B11:$M11,1,$B$1)</f>
        <v/>
      </c>
      <c r="C11" s="11">
        <f>SUMPRODUCT(('P&amp;L'!$B$3:$M$3&lt;=$B$1)*'P&amp;L'!$B11:$M11)</f>
        <v/>
      </c>
      <c r="D11" s="12">
        <f>IFERROR(C11/C$8,0)</f>
        <v/>
      </c>
    </row>
    <row r="12">
      <c r="A12">
        <f>'P&amp;L'!A12</f>
        <v/>
      </c>
      <c r="B12" s="11">
        <f>INDEX('P&amp;L'!$B12:$M12,1,$B$1)</f>
        <v/>
      </c>
      <c r="C12" s="11">
        <f>SUMPRODUCT(('P&amp;L'!$B$3:$M$3&lt;=$B$1)*'P&amp;L'!$B12:$M12)</f>
        <v/>
      </c>
      <c r="D12" s="12">
        <f>IFERROR(C12/C$8,0)</f>
        <v/>
      </c>
    </row>
    <row r="13">
      <c r="A13" s="3">
        <f>'P&amp;L'!A13</f>
        <v/>
      </c>
      <c r="B13" s="20">
        <f>INDEX('P&amp;L'!$B13:$M13,1,$B$1)</f>
        <v/>
      </c>
      <c r="C13" s="20">
        <f>SUMPRODUCT(('P&amp;L'!$B$3:$M$3&lt;=$B$1)*'P&amp;L'!$B13:$M13)</f>
        <v/>
      </c>
      <c r="D13" s="12">
        <f>IFERROR(C13/C$8,0)</f>
        <v/>
      </c>
    </row>
    <row r="14">
      <c r="A14" s="3">
        <f>'P&amp;L'!A14</f>
        <v/>
      </c>
      <c r="B14" s="20">
        <f>INDEX('P&amp;L'!$B14:$M14,1,$B$1)</f>
        <v/>
      </c>
      <c r="C14" s="20">
        <f>SUMPRODUCT(('P&amp;L'!$B$3:$M$3&lt;=$B$1)*'P&amp;L'!$B14:$M14)</f>
        <v/>
      </c>
      <c r="D14" s="12">
        <f>IFERROR(C14/C$8,0)</f>
        <v/>
      </c>
    </row>
    <row r="15">
      <c r="A15" s="4">
        <f>'P&amp;L'!A15</f>
        <v/>
      </c>
      <c r="B15" s="12">
        <f>IFERROR(B14/B8,0)</f>
        <v/>
      </c>
      <c r="C15" s="12">
        <f>IFERROR(C14/C8,0)</f>
        <v/>
      </c>
    </row>
    <row r="17">
      <c r="A17" s="3">
        <f>'P&amp;L'!A17</f>
        <v/>
      </c>
    </row>
    <row r="18">
      <c r="A18">
        <f>'P&amp;L'!A18</f>
        <v/>
      </c>
      <c r="B18" s="11">
        <f>INDEX('P&amp;L'!$B18:$M18,1,$B$1)</f>
        <v/>
      </c>
      <c r="C18" s="11">
        <f>SUMPRODUCT(('P&amp;L'!$B$3:$M$3&lt;=$B$1)*'P&amp;L'!$B18:$M18)</f>
        <v/>
      </c>
      <c r="D18" s="12">
        <f>IFERROR(C18/C$8,0)</f>
        <v/>
      </c>
    </row>
    <row r="19">
      <c r="A19" s="3">
        <f>'P&amp;L'!A19</f>
        <v/>
      </c>
      <c r="B19" s="20">
        <f>INDEX('P&amp;L'!$B19:$M19,1,$B$1)</f>
        <v/>
      </c>
      <c r="C19" s="20">
        <f>SUMPRODUCT(('P&amp;L'!$B$3:$M$3&lt;=$B$1)*'P&amp;L'!$B19:$M19)</f>
        <v/>
      </c>
      <c r="D19" s="12">
        <f>IFERROR(C19/C$8,0)</f>
        <v/>
      </c>
    </row>
    <row r="20">
      <c r="A20" s="3">
        <f>'P&amp;L'!A20</f>
        <v/>
      </c>
    </row>
    <row r="21">
      <c r="A21">
        <f>'P&amp;L'!A21</f>
        <v/>
      </c>
      <c r="B21" s="11">
        <f>INDEX('P&amp;L'!$B21:$M21,1,$B$1)</f>
        <v/>
      </c>
      <c r="C21" s="11">
        <f>SUMPRODUCT(('P&amp;L'!$B$3:$M$3&lt;=$B$1)*'P&amp;L'!$B21:$M21)</f>
        <v/>
      </c>
      <c r="D21" s="12">
        <f>IFERROR(C21/C$8,0)</f>
        <v/>
      </c>
    </row>
    <row r="22">
      <c r="A22">
        <f>'P&amp;L'!A22</f>
        <v/>
      </c>
      <c r="B22" s="11">
        <f>INDEX('P&amp;L'!$B22:$M22,1,$B$1)</f>
        <v/>
      </c>
      <c r="C22" s="11">
        <f>SUMPRODUCT(('P&amp;L'!$B$3:$M$3&lt;=$B$1)*'P&amp;L'!$B22:$M22)</f>
        <v/>
      </c>
      <c r="D22" s="12">
        <f>IFERROR(C22/C$8,0)</f>
        <v/>
      </c>
    </row>
    <row r="23">
      <c r="A23">
        <f>'P&amp;L'!A23</f>
        <v/>
      </c>
      <c r="B23" s="11">
        <f>INDEX('P&amp;L'!$B23:$M23,1,$B$1)</f>
        <v/>
      </c>
      <c r="C23" s="11">
        <f>SUMPRODUCT(('P&amp;L'!$B$3:$M$3&lt;=$B$1)*'P&amp;L'!$B23:$M23)</f>
        <v/>
      </c>
      <c r="D23" s="12">
        <f>IFERROR(C23/C$8,0)</f>
        <v/>
      </c>
    </row>
    <row r="24">
      <c r="A24">
        <f>'P&amp;L'!A24</f>
        <v/>
      </c>
      <c r="B24" s="11">
        <f>INDEX('P&amp;L'!$B24:$M24,1,$B$1)</f>
        <v/>
      </c>
      <c r="C24" s="11">
        <f>SUMPRODUCT(('P&amp;L'!$B$3:$M$3&lt;=$B$1)*'P&amp;L'!$B24:$M24)</f>
        <v/>
      </c>
      <c r="D24" s="12">
        <f>IFERROR(C24/C$8,0)</f>
        <v/>
      </c>
    </row>
    <row r="25">
      <c r="A25">
        <f>'P&amp;L'!A25</f>
        <v/>
      </c>
      <c r="B25" s="11">
        <f>INDEX('P&amp;L'!$B25:$M25,1,$B$1)</f>
        <v/>
      </c>
      <c r="C25" s="11">
        <f>SUMPRODUCT(('P&amp;L'!$B$3:$M$3&lt;=$B$1)*'P&amp;L'!$B25:$M25)</f>
        <v/>
      </c>
      <c r="D25" s="12">
        <f>IFERROR(C25/C$8,0)</f>
        <v/>
      </c>
    </row>
    <row r="26">
      <c r="A26">
        <f>'P&amp;L'!A26</f>
        <v/>
      </c>
      <c r="B26" s="11">
        <f>INDEX('P&amp;L'!$B26:$M26,1,$B$1)</f>
        <v/>
      </c>
      <c r="C26" s="11">
        <f>SUMPRODUCT(('P&amp;L'!$B$3:$M$3&lt;=$B$1)*'P&amp;L'!$B26:$M26)</f>
        <v/>
      </c>
      <c r="D26" s="12">
        <f>IFERROR(C26/C$8,0)</f>
        <v/>
      </c>
    </row>
    <row r="27">
      <c r="A27">
        <f>'P&amp;L'!A27</f>
        <v/>
      </c>
      <c r="B27" s="11">
        <f>INDEX('P&amp;L'!$B27:$M27,1,$B$1)</f>
        <v/>
      </c>
      <c r="C27" s="11">
        <f>SUMPRODUCT(('P&amp;L'!$B$3:$M$3&lt;=$B$1)*'P&amp;L'!$B27:$M27)</f>
        <v/>
      </c>
      <c r="D27" s="12">
        <f>IFERROR(C27/C$8,0)</f>
        <v/>
      </c>
    </row>
    <row r="28">
      <c r="A28">
        <f>'P&amp;L'!A28</f>
        <v/>
      </c>
      <c r="B28" s="11">
        <f>INDEX('P&amp;L'!$B28:$M28,1,$B$1)</f>
        <v/>
      </c>
      <c r="C28" s="11">
        <f>SUMPRODUCT(('P&amp;L'!$B$3:$M$3&lt;=$B$1)*'P&amp;L'!$B28:$M28)</f>
        <v/>
      </c>
      <c r="D28" s="12">
        <f>IFERROR(C28/C$8,0)</f>
        <v/>
      </c>
    </row>
    <row r="29">
      <c r="A29" s="3">
        <f>'P&amp;L'!A29</f>
        <v/>
      </c>
      <c r="B29" s="20">
        <f>INDEX('P&amp;L'!$B29:$M29,1,$B$1)</f>
        <v/>
      </c>
      <c r="C29" s="20">
        <f>SUMPRODUCT(('P&amp;L'!$B$3:$M$3&lt;=$B$1)*'P&amp;L'!$B29:$M29)</f>
        <v/>
      </c>
      <c r="D29" s="12">
        <f>IFERROR(C29/C$8,0)</f>
        <v/>
      </c>
    </row>
    <row r="30">
      <c r="A30" s="3">
        <f>'P&amp;L'!A30</f>
        <v/>
      </c>
      <c r="B30" s="20">
        <f>INDEX('P&amp;L'!$B30:$M30,1,$B$1)</f>
        <v/>
      </c>
      <c r="C30" s="20">
        <f>SUMPRODUCT(('P&amp;L'!$B$3:$M$3&lt;=$B$1)*'P&amp;L'!$B30:$M30)</f>
        <v/>
      </c>
      <c r="D30" s="12">
        <f>IFERROR(C30/C$8,0)</f>
        <v/>
      </c>
    </row>
    <row r="32">
      <c r="A32" s="3">
        <f>'P&amp;L'!A32</f>
        <v/>
      </c>
    </row>
    <row r="33">
      <c r="A33">
        <f>'P&amp;L'!A33</f>
        <v/>
      </c>
      <c r="B33" s="11">
        <f>INDEX('P&amp;L'!$B33:$M33,1,$B$1)</f>
        <v/>
      </c>
      <c r="C33" s="11">
        <f>SUMPRODUCT(('P&amp;L'!$B$3:$M$3&lt;=$B$1)*'P&amp;L'!$B33:$M33)</f>
        <v/>
      </c>
      <c r="D33" s="12">
        <f>IFERROR(C33/C$8,0)</f>
        <v/>
      </c>
    </row>
    <row r="34">
      <c r="A34" s="3">
        <f>'P&amp;L'!A34</f>
        <v/>
      </c>
      <c r="B34" s="20">
        <f>INDEX('P&amp;L'!$B34:$M34,1,$B$1)</f>
        <v/>
      </c>
      <c r="C34" s="20">
        <f>SUMPRODUCT(('P&amp;L'!$B$3:$M$3&lt;=$B$1)*'P&amp;L'!$B34:$M34)</f>
        <v/>
      </c>
      <c r="D34" s="12">
        <f>IFERROR(C34/C$8,0)</f>
        <v/>
      </c>
    </row>
    <row r="35">
      <c r="A35" s="3">
        <f>'P&amp;L'!A35</f>
        <v/>
      </c>
      <c r="B35" s="20">
        <f>INDEX('P&amp;L'!$B35:$M35,1,$B$1)</f>
        <v/>
      </c>
      <c r="C35" s="20">
        <f>SUMPRODUCT(('P&amp;L'!$B$3:$M$3&lt;=$B$1)*'P&amp;L'!$B35:$M35)</f>
        <v/>
      </c>
      <c r="D35" s="12">
        <f>IFERROR(C35/C$8,0)</f>
        <v/>
      </c>
    </row>
    <row r="36">
      <c r="A36" s="4">
        <f>'P&amp;L'!A36</f>
        <v/>
      </c>
      <c r="B36" s="12">
        <f>IFERROR(B35/B8,0)</f>
        <v/>
      </c>
      <c r="C36" s="12">
        <f>IFERROR(C35/C8,0)</f>
        <v/>
      </c>
    </row>
  </sheetData>
  <dataValidations count="1">
    <dataValidation sqref="B1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0" customWidth="1" min="3" max="3"/>
    <col width="100" customWidth="1" min="4" max="4"/>
  </cols>
  <sheetData>
    <row r="1">
      <c r="A1" s="21" t="inlineStr">
        <is>
          <t>Checks: all must say OK</t>
        </is>
      </c>
    </row>
    <row r="3">
      <c r="A3" s="18" t="inlineStr">
        <is>
          <t>Check</t>
        </is>
      </c>
      <c r="B3" s="18" t="inlineStr">
        <is>
          <t>Value</t>
        </is>
      </c>
      <c r="C3" s="18" t="inlineStr">
        <is>
          <t>Result</t>
        </is>
      </c>
      <c r="D3" s="18" t="inlineStr">
        <is>
          <t>What it means if it fails</t>
        </is>
      </c>
    </row>
    <row r="4">
      <c r="A4" t="inlineStr">
        <is>
          <t>1. Trial balance nets to zero (largest month difference)</t>
        </is>
      </c>
      <c r="B4" s="17">
        <f>MAX(ABS(SUM(TB!C2:C500)),ABS(SUM(TB!D2:D500)),ABS(SUM(TB!E2:E500)),ABS(SUM(TB!F2:F500)),ABS(SUM(TB!G2:G500)),ABS(SUM(TB!H2:H500)),ABS(SUM(TB!I2:I500)),ABS(SUM(TB!J2:J500)),ABS(SUM(TB!K2:K500)),ABS(SUM(TB!L2:L500)),ABS(SUM(TB!M2:M500)),ABS(SUM(TB!N2:N500)))</f>
        <v/>
      </c>
      <c r="C4">
        <f>IF(B4&lt;0.005,"OK","CHECK")</f>
        <v/>
      </c>
      <c r="D4" t="inlineStr">
        <is>
          <t>Rows missing from the paste, or the export was filtered (for example 'hide zero balances' plus a suspense account).</t>
        </is>
      </c>
    </row>
    <row r="5">
      <c r="A5" t="inlineStr">
        <is>
          <t>2. Nominal codes with no mapping</t>
        </is>
      </c>
      <c r="B5">
        <f>COUNTIF(TB!P2:P500,"UNMAPPED")</f>
        <v/>
      </c>
      <c r="C5">
        <f>IF(B5=0,"OK","CHECK")</f>
        <v/>
      </c>
      <c r="D5" t="inlineStr">
        <is>
          <t>A code on the TB is not on the Mapping sheet. Filter TB column P for UNMAPPED and add the code.</t>
        </is>
      </c>
    </row>
    <row r="6">
      <c r="A6" t="inlineStr">
        <is>
          <t>3. P&amp;L net profit ties to the TB (difference, year to date)</t>
        </is>
      </c>
      <c r="B6" s="17">
        <f>ROUND('P&amp;L'!N35+(SUM(TB!O2:O500)-SUMIFS(TB!O2:O500,TB!Q2:Q500,"Balance sheet")),2)</f>
        <v/>
      </c>
      <c r="C6">
        <f>IF(ABS(B6)&lt;0.005,"OK","CHECK")</f>
        <v/>
      </c>
      <c r="D6" t="inlineStr">
        <is>
          <t>A P&amp;L line name on the Mapping sheet doesn't exactly match a line in column A of the P&amp;L, so its codes fall out.</t>
        </is>
      </c>
      <c r="E6" t="inlineStr">
        <is>
          <t>Low</t>
        </is>
      </c>
      <c r="F6" t="inlineStr">
        <is>
          <t>High</t>
        </is>
      </c>
    </row>
    <row r="7">
      <c r="A7" t="inlineStr">
        <is>
          <t>4. Gross margin within your expected range (edit the range)</t>
        </is>
      </c>
      <c r="B7" s="12">
        <f>'P&amp;L'!N15</f>
        <v/>
      </c>
      <c r="C7">
        <f>IF(AND(B7&gt;=E7,B7&lt;=F7),"OK","CHECK")</f>
        <v/>
      </c>
      <c r="D7" t="inlineStr">
        <is>
          <t>Not an error test: a sense check. A margin outside your normal range usually means a miscoded cost or missing sales.</t>
        </is>
      </c>
      <c r="E7" t="n">
        <v>0.3</v>
      </c>
      <c r="F7" t="n">
        <v>0.45</v>
      </c>
    </row>
  </sheetData>
  <conditionalFormatting sqref="C4:C7">
    <cfRule type="cellIs" priority="1" operator="equal" dxfId="1">
      <formula>"OK"</formula>
    </cfRule>
    <cfRule type="cellIs" priority="2" operator="equal" dxfId="0">
      <formula>"CHECK"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2026-10-01T08:56:13Z</dcterms:created>
  <dcterms:modified xsi:type="dcterms:W3CDTF">2026-10-01T08:56:13Z</dcterms:modified>
</cp:coreProperties>
</file>